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680" yWindow="-1110" windowWidth="21840" windowHeight="13740" firstSheet="18" activeTab="26"/>
  </bookViews>
  <sheets>
    <sheet name="АР23487758 (2)" sheetId="31" r:id="rId1"/>
    <sheet name="АР23486643" sheetId="27" r:id="rId2"/>
    <sheet name="АР23488151" sheetId="25" r:id="rId3"/>
    <sheet name="ПЦФ455-23-25(Насиев) (2)" sheetId="24" r:id="rId4"/>
    <sheet name="ПЦФ455-23-25(Онаев)" sheetId="23" r:id="rId5"/>
    <sheet name="АР19679451" sheetId="22" r:id="rId6"/>
    <sheet name="АР23489274" sheetId="21" r:id="rId7"/>
    <sheet name="ПЦФ-392 Монтаев" sheetId="20" r:id="rId8"/>
    <sheet name="АР23489173" sheetId="19" r:id="rId9"/>
    <sheet name="АР23487950" sheetId="18" r:id="rId10"/>
    <sheet name="АР19577569" sheetId="17" r:id="rId11"/>
    <sheet name="АР19579335" sheetId="16" r:id="rId12"/>
    <sheet name="Лист1" sheetId="30" state="hidden" r:id="rId13"/>
    <sheet name="АР23486846" sheetId="14" r:id="rId14"/>
    <sheet name="АР19175509" sheetId="13" r:id="rId15"/>
    <sheet name="АР19680057" sheetId="12" r:id="rId16"/>
    <sheet name="АР23490202" sheetId="2" r:id="rId17"/>
    <sheet name="АР19577616" sheetId="3" r:id="rId18"/>
    <sheet name="АР19679003" sheetId="4" r:id="rId19"/>
    <sheet name="АР23489500" sheetId="5" r:id="rId20"/>
    <sheet name="АР23488282" sheetId="6" r:id="rId21"/>
    <sheet name="АР23487588" sheetId="7" r:id="rId22"/>
    <sheet name="AP23490604" sheetId="8" r:id="rId23"/>
    <sheet name="АР23487474" sheetId="9" r:id="rId24"/>
    <sheet name="АР22782840" sheetId="10" r:id="rId25"/>
    <sheet name="Лист21" sheetId="28" state="hidden" r:id="rId26"/>
    <sheet name="Лист2" sheetId="32" r:id="rId27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27" l="1"/>
  <c r="G17" i="8" l="1"/>
  <c r="G12" i="17" l="1"/>
  <c r="G13" i="16" l="1"/>
  <c r="F11" i="23" l="1"/>
  <c r="G10" i="14" l="1"/>
  <c r="G11" i="21"/>
  <c r="G15" i="25" l="1"/>
  <c r="G11" i="14" l="1"/>
  <c r="G12" i="14" s="1"/>
  <c r="G13" i="18" l="1"/>
  <c r="G12" i="18"/>
  <c r="G9" i="13" l="1"/>
  <c r="G13" i="4" l="1"/>
  <c r="G14" i="8" l="1"/>
  <c r="F13" i="8"/>
  <c r="F23" i="16" l="1"/>
  <c r="G22" i="16"/>
  <c r="G21" i="16"/>
  <c r="G18" i="31" l="1"/>
  <c r="F10" i="27" l="1"/>
  <c r="F12" i="8"/>
  <c r="F16" i="31" l="1"/>
  <c r="F15" i="31"/>
  <c r="F14" i="31"/>
  <c r="G13" i="31"/>
  <c r="G13" i="9"/>
  <c r="F11" i="9"/>
  <c r="G45" i="19" l="1"/>
  <c r="F43" i="19"/>
  <c r="G11" i="19" l="1"/>
  <c r="G8" i="24" l="1"/>
  <c r="F9" i="21"/>
  <c r="F15" i="4"/>
  <c r="G10" i="9" l="1"/>
  <c r="G10" i="23" l="1"/>
  <c r="G12" i="20" l="1"/>
  <c r="G16" i="16" l="1"/>
  <c r="G17" i="16"/>
  <c r="G18" i="16"/>
  <c r="G19" i="16"/>
  <c r="G20" i="16"/>
  <c r="G15" i="16"/>
  <c r="G13" i="22" l="1"/>
  <c r="G15" i="22" s="1"/>
  <c r="G14" i="7" l="1"/>
  <c r="G11" i="25" l="1"/>
  <c r="G9" i="25"/>
  <c r="G10" i="25"/>
  <c r="G7" i="25"/>
  <c r="G17" i="10" l="1"/>
  <c r="G14" i="16" l="1"/>
  <c r="G24" i="16" s="1"/>
  <c r="G14" i="4" l="1"/>
  <c r="G16" i="4" s="1"/>
  <c r="G9" i="18" l="1"/>
  <c r="G19" i="24"/>
  <c r="G15" i="10" l="1"/>
  <c r="G15" i="20" l="1"/>
  <c r="G11" i="10" l="1"/>
  <c r="G9" i="3" l="1"/>
  <c r="G10" i="3"/>
  <c r="G17" i="2" l="1"/>
  <c r="G12" i="3" l="1"/>
  <c r="G19" i="3" s="1"/>
  <c r="F10" i="6"/>
  <c r="F9" i="6"/>
  <c r="F8" i="6"/>
  <c r="F7" i="6"/>
  <c r="G8" i="21" l="1"/>
  <c r="G11" i="8"/>
  <c r="G10" i="7"/>
  <c r="F6" i="6"/>
  <c r="G12" i="6"/>
  <c r="G11" i="5"/>
  <c r="G10" i="12"/>
  <c r="G9" i="17" l="1"/>
  <c r="G12" i="22" l="1"/>
  <c r="F6" i="23"/>
  <c r="F7" i="27"/>
  <c r="G9" i="27"/>
</calcChain>
</file>

<file path=xl/sharedStrings.xml><?xml version="1.0" encoding="utf-8"?>
<sst xmlns="http://schemas.openxmlformats.org/spreadsheetml/2006/main" count="1150" uniqueCount="341">
  <si>
    <t>кол-во</t>
  </si>
  <si>
    <t>Итого:</t>
  </si>
  <si>
    <t xml:space="preserve">Проведение транскриптмного анализа на платформе </t>
  </si>
  <si>
    <t xml:space="preserve">Публикация статьи </t>
  </si>
  <si>
    <t>Получение патента</t>
  </si>
  <si>
    <t>упак</t>
  </si>
  <si>
    <t>шт</t>
  </si>
  <si>
    <t>ед.из</t>
  </si>
  <si>
    <t>РГП на ПХВ"НИИС"</t>
  </si>
  <si>
    <t>Проведение анализа требований и целей к цифровой модели агропромышленного предприятия</t>
  </si>
  <si>
    <t>Публикация статьи</t>
  </si>
  <si>
    <t xml:space="preserve"> </t>
  </si>
  <si>
    <t>Протокола не будет договор 2024 г.</t>
  </si>
  <si>
    <t>Проведения консультации,исследования и изучения клещей динамика иксодовых</t>
  </si>
  <si>
    <t>Научно-исследовательский произ. центр "MVA Group"</t>
  </si>
  <si>
    <t>Проведение комплексного анализа биоматериала от КРС и иксодовых клещей</t>
  </si>
  <si>
    <t>Проведение комплексного анализа биоматериала от собак</t>
  </si>
  <si>
    <t>цена</t>
  </si>
  <si>
    <t>Kazakhstan Buildings ТОО</t>
  </si>
  <si>
    <t>Услуги по плазменной резки металла по изготовлению деталей</t>
  </si>
  <si>
    <t>Подача заявки на не менее 1 (один) патент на изобретение (включая положительное решение по нему)</t>
  </si>
  <si>
    <t>усл</t>
  </si>
  <si>
    <t>РИЦ</t>
  </si>
  <si>
    <t>Проведение транскриптомного анализа на платформе Affymetrix (GeneTitan, Thermo Fisher Scientific) с использованием чипов GeneChip™ Bovine Gene 1.0 ST Array</t>
  </si>
  <si>
    <t>Создание системы управления для шестирядной сеялки</t>
  </si>
  <si>
    <t>Создание автоматизированной системы управления дозирующими устройствами минеральных удобрений и семян для шестирядной сеялки</t>
  </si>
  <si>
    <t>Внедрение сенсорного дисплея Nextion в систему управления с целью настройки объемов минеральных удобрений и семян</t>
  </si>
  <si>
    <t>Тестирование функциональности автоматизированной сеялки</t>
  </si>
  <si>
    <t xml:space="preserve">услуги плазменной резки металла </t>
  </si>
  <si>
    <t>Публикация статьи или обзора в рецензируемом научном издании, индексируемом в Science Citation Index Expanded базы Web of Science и (или) имеющем процентиль по CiteScore в базе Scopus не менее 35 (тридцати пяти)</t>
  </si>
  <si>
    <t>Публикация статей в международном рецензируемом издании</t>
  </si>
  <si>
    <t>Проведение SNP - генотипирования с широким покрытием генома и обработка результатов</t>
  </si>
  <si>
    <t>Печь муфельная</t>
  </si>
  <si>
    <t>Подача заявки на полезную модель</t>
  </si>
  <si>
    <t>РГП на ПХВ НИИС</t>
  </si>
  <si>
    <t>Институт биологии и биотехнологии растении</t>
  </si>
  <si>
    <t xml:space="preserve">НИИС  КИС МЮ РК РГП </t>
  </si>
  <si>
    <t>За прием заявок и проведение экспертизы</t>
  </si>
  <si>
    <t>усл.</t>
  </si>
  <si>
    <t>Предмет договора</t>
  </si>
  <si>
    <t>Срок выполнения</t>
  </si>
  <si>
    <t>Краткое описание и условия договора</t>
  </si>
  <si>
    <t>Номер протокола</t>
  </si>
  <si>
    <t>Название поставщика и номер договора</t>
  </si>
  <si>
    <t>Университет имени Шакарима города Семей  договор  №1 от 11.03.2025 г.</t>
  </si>
  <si>
    <t>Kazakhstan Buildings ТОО договор №3 от 28.03.2025 г.</t>
  </si>
  <si>
    <t>сумма  в тенге</t>
  </si>
  <si>
    <t>КАЗНАУ исУниверситет НАО  №1/1 от 26.03.2025 г.</t>
  </si>
  <si>
    <t xml:space="preserve">  26.03.2025 по 26.04.2025 г.</t>
  </si>
  <si>
    <t>ASPIRANS (АСПИРАНС) ТОО                  №569393 от 14.02.2025</t>
  </si>
  <si>
    <t>сентябрь 2025 г.</t>
  </si>
  <si>
    <t>Поставка оборудования</t>
  </si>
  <si>
    <t>Elementum ТОО №032/25 от 13.03.2025 г.</t>
  </si>
  <si>
    <t>2025 г.</t>
  </si>
  <si>
    <t>ASPIRANS (АСПИРАНС) ТОО №1-564961 от 14.02.2025</t>
  </si>
  <si>
    <t>Прием заявок и проведение формальной экспертизы</t>
  </si>
  <si>
    <t>НаноТех ТОО  №2024/04 от 09.04.2025 г.</t>
  </si>
  <si>
    <t xml:space="preserve">Поставка оборудования </t>
  </si>
  <si>
    <t>01.10.2025 г.</t>
  </si>
  <si>
    <t>ASPIRANS (АСПИРАНС) ТОО №749831 от 16.04.2025 г.</t>
  </si>
  <si>
    <t>до 01.10.2025 г.</t>
  </si>
  <si>
    <t>16.04.2025 г.</t>
  </si>
  <si>
    <t>Estonian University of Life Sciences</t>
  </si>
  <si>
    <t>Участие и выступление с докладом на международной конференции</t>
  </si>
  <si>
    <t xml:space="preserve">Институт биологии и биотехнологии растении №4 от 09.04.2025 г.  </t>
  </si>
  <si>
    <t>17.03.2025 г.</t>
  </si>
  <si>
    <t>ТОО Адвена                              дог.№46-2025 от 20.02.25 г.</t>
  </si>
  <si>
    <t>Институт биологии и биотехнологии растении        №6 от 09.04.2025 г.</t>
  </si>
  <si>
    <t>Aspirans ТОО                                                      дог.№246765 от14.02.2024 г.</t>
  </si>
  <si>
    <t>GAB-group of outsourcing companies ТОО       №241213-1    от 13.12.2024 г.</t>
  </si>
  <si>
    <t>апрель-май</t>
  </si>
  <si>
    <t>Поставка расходных материалов</t>
  </si>
  <si>
    <t>60 рабочих дней с даты заключения договора</t>
  </si>
  <si>
    <t>40 календарных дней с даты заключения договора</t>
  </si>
  <si>
    <t>Институт зоологии КН МОН РК                        №23/4 от 26.03.2025 г.</t>
  </si>
  <si>
    <t>Научно-исследовательский произ. центр "MVA Group"                                                      №23/5 от 26.03.2025 г.</t>
  </si>
  <si>
    <t>Электронный склерометр ОНИКС-2,5</t>
  </si>
  <si>
    <t xml:space="preserve">    11.04.2025 г по 10.06.2025 г.</t>
  </si>
  <si>
    <t xml:space="preserve">        2025 г.</t>
  </si>
  <si>
    <t>Публдикация статьи в журнале КОКСНОВО</t>
  </si>
  <si>
    <t>набор</t>
  </si>
  <si>
    <t>Адвена ТОО                                                         №48 от 07.03.25 г</t>
  </si>
  <si>
    <t>DeltaLab ТОО                                                       №002-2025 от 06.03.2025 г.</t>
  </si>
  <si>
    <t>стр.</t>
  </si>
  <si>
    <t xml:space="preserve">УСХОС ТОО                                   №130/1 от 15.11.2023 г                                     </t>
  </si>
  <si>
    <t xml:space="preserve">Казахский агротехнический университет Сейфуллина   №130/9 от 15.11.2023 г.                 </t>
  </si>
  <si>
    <t xml:space="preserve">НАО "Атырауский университет им. Х. Досмухамедова"                       №130/8 от 15.11.2023г                       </t>
  </si>
  <si>
    <t xml:space="preserve">Учреждение "Международный Таразский Инновационный институт им.Ш.Муртаза"                         №130/2 от 15.11.2023 г.                                                                                     </t>
  </si>
  <si>
    <t xml:space="preserve">НАО " Торайгыров Университет"                                №130/5 от 15.11.2023 г.                                     </t>
  </si>
  <si>
    <t xml:space="preserve">НАО "Кокшетауский университет им. Ш. Уалиханова"                              №130/7 от 15.11.2023 г.                                                              </t>
  </si>
  <si>
    <t xml:space="preserve">НАО " Северо- Казахстанский университет им. М. Козыбаева"                                         №130/4 от 15.11.2023 г.   </t>
  </si>
  <si>
    <t xml:space="preserve">Северо-Казахстанский НИИ сельского хозяйства  ТОО               №130/3 от  15.11.2023 г.                     </t>
  </si>
  <si>
    <t>Выполнение НИР по соисполнительству</t>
  </si>
  <si>
    <t>31.12.2025 г.</t>
  </si>
  <si>
    <t>30.09.2025 г.</t>
  </si>
  <si>
    <t xml:space="preserve"> 31.12.2025 г.</t>
  </si>
  <si>
    <t>30.11.2025 г.</t>
  </si>
  <si>
    <t xml:space="preserve"> 01.10.2025 г.</t>
  </si>
  <si>
    <t>IntroGen ТОО                                    №21-2025 от 21.04.2025 г.</t>
  </si>
  <si>
    <t>упак.</t>
  </si>
  <si>
    <t>21.07.2025 г.</t>
  </si>
  <si>
    <t>15.09.2025 г.</t>
  </si>
  <si>
    <t xml:space="preserve">      15.10.2025 г.</t>
  </si>
  <si>
    <t>31.05.2025 г.</t>
  </si>
  <si>
    <t>IntroGen ТОО                                          дог.№23-2025 от 21.04.2025 г.</t>
  </si>
  <si>
    <t>96-луночные уплотнительные маты для обработки и хранения проб</t>
  </si>
  <si>
    <t xml:space="preserve"> ZALMA Ltd  ТОО                    дог.№58-101 от 23.04.2025 г</t>
  </si>
  <si>
    <t>Реагент EDTA (0,5 м),500 мл</t>
  </si>
  <si>
    <t>07.07.2025 г.</t>
  </si>
  <si>
    <t>Vilnius Gediminas Technical University</t>
  </si>
  <si>
    <t>Публикация статьи в журнале Скопус</t>
  </si>
  <si>
    <t xml:space="preserve"> ZALMA Ltd  ТОО                        №55-101 от 22.04.2025г</t>
  </si>
  <si>
    <t>20.06.2025 г.</t>
  </si>
  <si>
    <t>Tanir Research Laboratory ТОО                                               №002 от 23.04.2025 г.</t>
  </si>
  <si>
    <t>Проведение биинформатического анализа и поиск геномных маркеров</t>
  </si>
  <si>
    <t>15.10.2025 г.</t>
  </si>
  <si>
    <t>ASPIRANS (АСПИРАНС) ТОО          №544774  от 25.04.2025 г</t>
  </si>
  <si>
    <t>Научные публикации</t>
  </si>
  <si>
    <t>31.10.2025 г.</t>
  </si>
  <si>
    <t>OPTONIC ТОО                                          дог.№KN-03/25 от 23.04.2025 г.</t>
  </si>
  <si>
    <t>01.07.2025 г.</t>
  </si>
  <si>
    <t>Биочип для генотипирования</t>
  </si>
  <si>
    <t xml:space="preserve">   Реестр приобретенных товаров, работ и услуг в рамках выполнения  AP22782840 за 2025 год</t>
  </si>
  <si>
    <t>№ 6 от 18.04.2025 г.</t>
  </si>
  <si>
    <t xml:space="preserve">                                            Реестр приобретенных товаров, работ и услуг в рамках выполнения  AP2347758 за 2025 год</t>
  </si>
  <si>
    <t xml:space="preserve"> № 2 от 05.03.2025 г.</t>
  </si>
  <si>
    <t>№ 3 от 20.03.2025 г.</t>
  </si>
  <si>
    <t xml:space="preserve">                               Реестр приобретенных товаров, работ и услуг в рамках выполнения  AP23486643 за 2025 год</t>
  </si>
  <si>
    <t>№ 3 от  20.03.2025 г.</t>
  </si>
  <si>
    <t xml:space="preserve">                  Реестр приобретенных товаров, работ и услуг в рамках выполнения  AP23488151 за 2025 год</t>
  </si>
  <si>
    <t xml:space="preserve">                              Реестр приобретенных товаров, работ и услуг в рамках выполнения  ГФ-ПЦФ -455-23-25 от 15.11.2023 г за 2025 год</t>
  </si>
  <si>
    <t>№ 2 от 05.03.2025 г.</t>
  </si>
  <si>
    <t>№ 1 от 13.02.2025 г.</t>
  </si>
  <si>
    <t xml:space="preserve">                              Реестр приобретенных товаров, работ и услуг в рамках выполнения  ГФ-ПЦФ -455-23-25 от 15.11.2023 г.  за 2025 год</t>
  </si>
  <si>
    <t xml:space="preserve">                  Реестр приобретенных товаров, работ и услуг в рамках выполнения  АР19679451 за 2025 год</t>
  </si>
  <si>
    <t>№ 4 от 08.04.2025 г.</t>
  </si>
  <si>
    <t>Реестр приобретенных товаров, работ и услуг в рамках выполнения  АР23489274 за 2025 год</t>
  </si>
  <si>
    <t>№ 7 от 24.04.2025 г.</t>
  </si>
  <si>
    <t>Реестр приобретенных товаров, работ и услуг в рамках выполнения  AP23489173 за 2025 год</t>
  </si>
  <si>
    <t xml:space="preserve">                    Реестр приобретенных товаров, работ и услуг в рамках выполнения  AP23487950 за 2025 год</t>
  </si>
  <si>
    <t xml:space="preserve">                    Реестр приобретенных товаров, работ и услуг в рамках выполнения  AP19577569 за 2025 год</t>
  </si>
  <si>
    <t xml:space="preserve">                                     Реестр приобретенных товаров, работ и услуг в рамках выполнения  AP19579335 за 2025 год</t>
  </si>
  <si>
    <t xml:space="preserve">                                  Реестр приобретенных товаров, работ и услуг в рамках выполнения  AP23486846 за 2025 год</t>
  </si>
  <si>
    <t>Реестр приобретенных товаров, работ и услуг в рамках выполнения  AP19175509 за 2025</t>
  </si>
  <si>
    <t>Реестр приобретенных товаров, работ и услуг в рамках выполнения  AP19680057 за 2025 год</t>
  </si>
  <si>
    <t>Реестр приобретенных товаров, работ и услуг в рамках выполнения  АР23490202 за 2025 год</t>
  </si>
  <si>
    <t>№ 1 от  13.02.2025 г.</t>
  </si>
  <si>
    <t>Реестр приобретенных товаров, работ и услуг в рамках выполнения  АР19577616 за 2025 год</t>
  </si>
  <si>
    <t>№ 4 от 08.04.2025г</t>
  </si>
  <si>
    <t xml:space="preserve">                          Реестр приобретенных товаров, работ и услуг в рамках выполнения  АР19679003 за 2025 год</t>
  </si>
  <si>
    <t>№ 2 от  05.03.2025 г.</t>
  </si>
  <si>
    <t xml:space="preserve">            № 1 от  13.02.2025 г.</t>
  </si>
  <si>
    <t>Реестр приобретенных товаров, работ и услуг в рамках выполнения  АР23489500 за 2025 год</t>
  </si>
  <si>
    <t>Реестр приобретенных товаров, работ и услуг в рамках выполнения  AP23488282  за 2025 год</t>
  </si>
  <si>
    <t>Реестр приобретенных товаров, работ и услуг в рамках выполнения  AP23487588 за 2025 год</t>
  </si>
  <si>
    <t xml:space="preserve">                                    Реестр приобретенных товаров, работ и услуг в рамках выполнения  AP23490604 за 2025 год</t>
  </si>
  <si>
    <t xml:space="preserve">                                    Реестр приобретенных товаров, работ и услуг в рамках выполнения  AP23487474 за 2025 год</t>
  </si>
  <si>
    <t>Статус выполнения</t>
  </si>
  <si>
    <t>ACADEMIC CONSULTANCY FZE LLC</t>
  </si>
  <si>
    <t>663 612,00</t>
  </si>
  <si>
    <t>MDPI AG</t>
  </si>
  <si>
    <t>20.03.2025 г.</t>
  </si>
  <si>
    <t>2025 г</t>
  </si>
  <si>
    <t>№5 от 14.04.2025 г.</t>
  </si>
  <si>
    <t xml:space="preserve">   </t>
  </si>
  <si>
    <t>Патент на изобретение</t>
  </si>
  <si>
    <t>Tanir Research Laboratory ТОО                                               №003 от 23.04.2025 г.</t>
  </si>
  <si>
    <t>OPTONIC ТОО                                          дог.№KN-04/25 от 23.04.2025 г.</t>
  </si>
  <si>
    <t>Статус  выполнения</t>
  </si>
  <si>
    <t>Noventiq Services ТОО                            №NQASO-403 от 15.05.2025 г.</t>
  </si>
  <si>
    <t>№8 от 12.05.2025 г.</t>
  </si>
  <si>
    <t>Услуги сторонних организаций</t>
  </si>
  <si>
    <t>20.08.2025 г.</t>
  </si>
  <si>
    <t>Оказание услуг по сопровождению научной группы: обучение работе с IBM SPS</t>
  </si>
  <si>
    <t>SAT engineering solutions ТОО        №8 от 23.05.2025 г.</t>
  </si>
  <si>
    <t>№9 от 22.05.2025 г.</t>
  </si>
  <si>
    <t>Магистральные фильтры</t>
  </si>
  <si>
    <t>25.07.2025 г.</t>
  </si>
  <si>
    <t>№2 от 05.03.2025 г.</t>
  </si>
  <si>
    <t>Выдача охранного документа на полезную модель</t>
  </si>
  <si>
    <t>Sanzhar expert trade/ Санжар экспорт трейд ТОО №Д-200525/1 от 23.05.2025 г.</t>
  </si>
  <si>
    <t>Брудер для цыплят</t>
  </si>
  <si>
    <t>09.06.2025 г.</t>
  </si>
  <si>
    <t>ProMarket GroupТОО №01/26/05/25 от 26.05.2025 г.</t>
  </si>
  <si>
    <t>Холодильник лабораторный</t>
  </si>
  <si>
    <t>25.06.2025 г.</t>
  </si>
  <si>
    <t>PLEM PLUS ТОО                  №61 от 23.05.2025 г.</t>
  </si>
  <si>
    <t>Сканер для животных и птиц</t>
  </si>
  <si>
    <t>Микрочип</t>
  </si>
  <si>
    <t>10.06.2025 г.</t>
  </si>
  <si>
    <t>Sanzhar expert trade/ Санжар экспорт трейд ТОО №Д-200525 от 23.05.2025 г.</t>
  </si>
  <si>
    <t>ENAMAX ИП                                                      №16 от 26.05.2025 г.</t>
  </si>
  <si>
    <t>Бокс биологической безопасности класс А2</t>
  </si>
  <si>
    <t>Бокс PCR1000</t>
  </si>
  <si>
    <t>Страмоусов М.А.ИП №23 от 23.05.2025 г.</t>
  </si>
  <si>
    <t>12.06.2025 г.</t>
  </si>
  <si>
    <t>Универсальный препарат</t>
  </si>
  <si>
    <t>Финиш Чик</t>
  </si>
  <si>
    <t>Кладка Лаер</t>
  </si>
  <si>
    <t>Ракушка морская</t>
  </si>
  <si>
    <t>Рыбий жир</t>
  </si>
  <si>
    <t>Премикс Дар Велеса 1 кг</t>
  </si>
  <si>
    <t>кг</t>
  </si>
  <si>
    <t>UNIQUE SCIENTIFIC PUBLISHERS</t>
  </si>
  <si>
    <t>ТОО Научно-производственный центр микробиологи и вирусологии                       дог.№250408-14 от 05.06.2025 г.</t>
  </si>
  <si>
    <t>№10 от 04.06.2025 г.</t>
  </si>
  <si>
    <t>Услуги по дифференциальной диагностике возбудителей нозематоза,варроатоза</t>
  </si>
  <si>
    <t>За поддержание в силе охранного документа,за удост.авторов</t>
  </si>
  <si>
    <t xml:space="preserve">MDPI AG </t>
  </si>
  <si>
    <t>№11 от 09.06.2025 г.</t>
  </si>
  <si>
    <t>НаноТех ТОО  №2025/06 от 05.06.2025 г.</t>
  </si>
  <si>
    <t>21.06.2025 г</t>
  </si>
  <si>
    <t>Прибор ПСХ-17</t>
  </si>
  <si>
    <t>ГСИ Компани ТОО              №ГСИ/194-2025 от 09.06.2025 г.</t>
  </si>
  <si>
    <t>ITP-MGP-300</t>
  </si>
  <si>
    <t>Реестр приобретенных товаров, работ и услуг в рамках выполнения ПЦФ-392 за 2025 год</t>
  </si>
  <si>
    <t>исполнен</t>
  </si>
  <si>
    <t>Уральский литейно-механический завод ПК</t>
  </si>
  <si>
    <t>Услуги по ппо изготовлению механико-сборочных работ</t>
  </si>
  <si>
    <t>PetroRetail ТОО                                  дог.№08/02-600-2025 от 20.06.2025 г.</t>
  </si>
  <si>
    <t>Поставка ГСМ</t>
  </si>
  <si>
    <t>л</t>
  </si>
  <si>
    <t>Бензин АИ -92</t>
  </si>
  <si>
    <t>PetroRetail ТОО</t>
  </si>
  <si>
    <t>№10 от от 04.06.2025 г.</t>
  </si>
  <si>
    <t>Бензин АИ-92</t>
  </si>
  <si>
    <t>PetroRetail ТОО                             дог.№08/02-601-2025 от 20.06.2025 г.</t>
  </si>
  <si>
    <t>№12 от 09.06.2025 г.</t>
  </si>
  <si>
    <t>Повышение квалификации</t>
  </si>
  <si>
    <t>LABSOL ТОО                 дог.№13 от 20.06.2025 г.</t>
  </si>
  <si>
    <t>Приобретение ОС</t>
  </si>
  <si>
    <t>Аписфера ИП</t>
  </si>
  <si>
    <t>Приобретение ОС и расходных материалов</t>
  </si>
  <si>
    <t>уп</t>
  </si>
  <si>
    <t>кат</t>
  </si>
  <si>
    <t>ПЛАСТ СЕРВИС ТОО дог.№1 от 20.06.2025 г.</t>
  </si>
  <si>
    <t>Легковой прицеп</t>
  </si>
  <si>
    <t xml:space="preserve"> ZALMA Ltd  ТОО                        №99-101 от 25.06.2025г</t>
  </si>
  <si>
    <t>№12 от 19.06.2025 г.</t>
  </si>
  <si>
    <t>08.09.2025 г.</t>
  </si>
  <si>
    <t>ТОО "Адвена"                           дог.№60-2025 от 25.06.2025 г.</t>
  </si>
  <si>
    <t>IntroGen ТОО                                    №36-2025 от 25.06.2025 г.</t>
  </si>
  <si>
    <t>16.09.2025 г.</t>
  </si>
  <si>
    <t>№4 от 08.04.2025 г.</t>
  </si>
  <si>
    <t>Уральская сельскохозяйственная опытная станция ТОО                                              дог.№21 от 23.06.2025 г.</t>
  </si>
  <si>
    <t>Аренда трактора</t>
  </si>
  <si>
    <t>услуги сторонних организаций</t>
  </si>
  <si>
    <t xml:space="preserve">УФК по Республике ТатарстанФГБОУ ВО КГАУ </t>
  </si>
  <si>
    <t>Научное сопровождение</t>
  </si>
  <si>
    <t>уц</t>
  </si>
  <si>
    <t>№6 от 18.04.2025 г.</t>
  </si>
  <si>
    <t>За проведение экспертизы</t>
  </si>
  <si>
    <t>Страмоусов М.А. ИП                                 дог.№20 от 21.06.2025 г.</t>
  </si>
  <si>
    <t>№13 от 20.06.2025 г.</t>
  </si>
  <si>
    <t>публикация статьи</t>
  </si>
  <si>
    <t>PetroRetail ТОО                                         дог.№В08/02-622-2025 от 03.07.2025 г.</t>
  </si>
  <si>
    <t>ГСМ</t>
  </si>
  <si>
    <t>Лаборант ИП                                              дог.№41 от 20.06.2025 г.</t>
  </si>
  <si>
    <t>КТК сталь ТОО                               дог.№24 от 08.07.2025 г.</t>
  </si>
  <si>
    <t>№14 от 04.07.2025 г.</t>
  </si>
  <si>
    <t>Приобретение расходных материалов</t>
  </si>
  <si>
    <t>листы,швеллеры</t>
  </si>
  <si>
    <t>15.08.2025 г.</t>
  </si>
  <si>
    <t>Уральсктракторозапчасть ТОО дог.№25 от 08.07.2025 г.</t>
  </si>
  <si>
    <t>болты,шайбы,гайка и.т.д</t>
  </si>
  <si>
    <t xml:space="preserve"> ЭЙКОС ТОО дог.№28 от 08.07.2025 г.</t>
  </si>
  <si>
    <t>28.07.2025 г.</t>
  </si>
  <si>
    <t>АвтоЛайн ИП дог.№27 от 08.07.2025 г.</t>
  </si>
  <si>
    <t xml:space="preserve">      28.07.2025 г.</t>
  </si>
  <si>
    <t>RadioMart.kz ИП дог.№29 от 08.07.2025 г.</t>
  </si>
  <si>
    <t xml:space="preserve">     28.07.2025 г.</t>
  </si>
  <si>
    <t>Уральсктракторозапчасть ТОО №26 от 08.07.2025 г.</t>
  </si>
  <si>
    <t>Спецкомплект ТОО дог.№178 от 20.06.2025 г.</t>
  </si>
  <si>
    <t>Спецодежда</t>
  </si>
  <si>
    <t>НВ-Лаб ТОО</t>
  </si>
  <si>
    <t>Приобретение основных средств</t>
  </si>
  <si>
    <t>Столы</t>
  </si>
  <si>
    <t>исполнен на половину</t>
  </si>
  <si>
    <t>DELTA-INGINEERING.KZТОО дог.№23 от 24.06.2025 г.</t>
  </si>
  <si>
    <t>микроскоп</t>
  </si>
  <si>
    <t>№12 от 19.06.2025 г</t>
  </si>
  <si>
    <t>03.07.2025 г.</t>
  </si>
  <si>
    <t>УФК по Рязанской области ФГБНУ (ФНЦ пчеловодства)</t>
  </si>
  <si>
    <t>АИ-92</t>
  </si>
  <si>
    <t>PLEM PLUS ТОО                дог.№71 от 14.07.2025 г.</t>
  </si>
  <si>
    <t>№15 от 11.07.2025 г.</t>
  </si>
  <si>
    <t>Хлорелла в порошке</t>
  </si>
  <si>
    <t>PLEM PLUS ТОО                дог.№72 от 14.07.2025 г.</t>
  </si>
  <si>
    <t>Моноспорин</t>
  </si>
  <si>
    <t>Страмоусов М.А.ИП                       дог.№14 от 14.07.2025 г.</t>
  </si>
  <si>
    <t>Нитамин, бутофан</t>
  </si>
  <si>
    <t>STOLAB.KZ               №32 от 14.07.2025 г.</t>
  </si>
  <si>
    <t>13.10.2025 г.</t>
  </si>
  <si>
    <t>дозатор,штатив и.т.д.</t>
  </si>
  <si>
    <t>дозатор,диспенсер</t>
  </si>
  <si>
    <t>ENAMAX ИП                                дог. №17 от 26.05.2025 г.</t>
  </si>
  <si>
    <t>STOLAB.KZ ТОО                          дог.№33 от 14.07.2025 г.</t>
  </si>
  <si>
    <t>Гидрокомплект ИП                             дог.№25 от 15.07.2025 г.</t>
  </si>
  <si>
    <t>2025мг.</t>
  </si>
  <si>
    <t xml:space="preserve">изготовление и установка Модульной установки </t>
  </si>
  <si>
    <t>ТОО Ирбис Интеграция Договор №ИИ-23 от14.07.2025г</t>
  </si>
  <si>
    <t>№15 от 11.07.2025г</t>
  </si>
  <si>
    <t>Приобретение программного обеспечения</t>
  </si>
  <si>
    <t>15.08.2025г</t>
  </si>
  <si>
    <t>ТОО "IntroGen"  Договор №42-2025 от 04.08.2025 г.</t>
  </si>
  <si>
    <t>№16 от 01.08.2025г</t>
  </si>
  <si>
    <t>06.11.2025г</t>
  </si>
  <si>
    <t>Жекиев Т.А. ИП №1 от  04.08.2025г</t>
  </si>
  <si>
    <t>тонна</t>
  </si>
  <si>
    <t>17.08.2025г</t>
  </si>
  <si>
    <t>ячмень пшеница</t>
  </si>
  <si>
    <t>Страмоусов М.А.ИП  №4 от 04.08.2025 г.</t>
  </si>
  <si>
    <t>12.08.2025г</t>
  </si>
  <si>
    <t>кормушка, поилка</t>
  </si>
  <si>
    <t>Elementum ТОО дог.№31 от 14.07.2025 г.</t>
  </si>
  <si>
    <t>Диспергатор</t>
  </si>
  <si>
    <t>Адвена ТОО                        дог.№64/2 от 09.12.2024 г.</t>
  </si>
  <si>
    <t>№16 от 01.08.2025 г.</t>
  </si>
  <si>
    <t>Набор лабораторных реагентов</t>
  </si>
  <si>
    <t>02.09.2025 г.</t>
  </si>
  <si>
    <t>10.09.2025 г.</t>
  </si>
  <si>
    <t>НДС</t>
  </si>
  <si>
    <t>25.08.2025 г.</t>
  </si>
  <si>
    <t xml:space="preserve">Проведение анализа хим.состава кормов </t>
  </si>
  <si>
    <t>НВ-Лаб Казахстан ТОО                     дог.№2127 от 20.08.2025 г.</t>
  </si>
  <si>
    <t>№17 от 19.08.2025 г.</t>
  </si>
  <si>
    <t>Поставка оборудования.Поставка расходных материалов</t>
  </si>
  <si>
    <t>24.09.2025 г.</t>
  </si>
  <si>
    <t>DeltaLab ТОО                                              №018-2025 от 21.08.2025 г.</t>
  </si>
  <si>
    <t>набор реагенто и.т.д.</t>
  </si>
  <si>
    <t>Лабораториялық стол HB-1200 ЛСП в</t>
  </si>
  <si>
    <t>Химиялық үстел HB 2400 ОСПХ, Теолаб</t>
  </si>
  <si>
    <t>«НВ-Лаб Казахстан» ЖШС</t>
  </si>
  <si>
    <t>212 341</t>
  </si>
  <si>
    <t>1 087 410</t>
  </si>
  <si>
    <t>2 174 820</t>
  </si>
  <si>
    <t>Поставка оборудование</t>
  </si>
  <si>
    <t>«Буяльский Артем Витальевич» ЖК</t>
  </si>
  <si>
    <t xml:space="preserve">ТОО"Казахский НИИ земледелия и растениеводства"                  №130/6 от 15.11.2023  г.                             </t>
  </si>
  <si>
    <t>испонен</t>
  </si>
  <si>
    <t>30.06.2025 г.01.10.2025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</si>
</sst>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0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9"/>
      <name val="Arial"/>
      <family val="2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C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66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6">
    <xf numFmtId="0" fontId="0" fillId="0" borderId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" fillId="0" borderId="0"/>
    <xf numFmtId="0" fontId="9" fillId="0" borderId="0"/>
    <xf numFmtId="0" fontId="11" fillId="0" borderId="0"/>
    <xf numFmtId="43" fontId="9" fillId="0" borderId="0" applyFont="0" applyFill="0" applyBorder="0" applyAlignment="0" applyProtection="0"/>
    <xf numFmtId="0" fontId="11" fillId="0" borderId="0"/>
  </cellStyleXfs>
  <cellXfs count="36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8" xfId="0" applyFont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3" borderId="5" xfId="0" applyFont="1" applyFill="1" applyBorder="1"/>
    <xf numFmtId="4" fontId="2" fillId="3" borderId="5" xfId="0" applyNumberFormat="1" applyFont="1" applyFill="1" applyBorder="1"/>
    <xf numFmtId="0" fontId="2" fillId="3" borderId="5" xfId="0" applyFont="1" applyFill="1" applyBorder="1" applyAlignment="1">
      <alignment wrapText="1"/>
    </xf>
    <xf numFmtId="4" fontId="1" fillId="3" borderId="5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0" xfId="0" applyFont="1"/>
    <xf numFmtId="0" fontId="2" fillId="3" borderId="6" xfId="0" applyFont="1" applyFill="1" applyBorder="1"/>
    <xf numFmtId="0" fontId="0" fillId="0" borderId="0" xfId="0" applyFont="1"/>
    <xf numFmtId="0" fontId="1" fillId="0" borderId="3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0" fontId="1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0" fontId="6" fillId="0" borderId="8" xfId="0" applyNumberFormat="1" applyFont="1" applyFill="1" applyBorder="1" applyAlignment="1">
      <alignment horizontal="left" vertical="center" wrapText="1"/>
    </xf>
    <xf numFmtId="0" fontId="7" fillId="0" borderId="0" xfId="0" applyFont="1"/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4" fontId="1" fillId="0" borderId="8" xfId="0" applyNumberFormat="1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/>
    <xf numFmtId="4" fontId="1" fillId="3" borderId="1" xfId="0" applyNumberFormat="1" applyFont="1" applyFill="1" applyBorder="1" applyAlignment="1">
      <alignment horizontal="center"/>
    </xf>
    <xf numFmtId="4" fontId="2" fillId="3" borderId="1" xfId="0" applyNumberFormat="1" applyFont="1" applyFill="1" applyBorder="1"/>
    <xf numFmtId="4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2" borderId="1" xfId="12" applyNumberFormat="1" applyFont="1" applyFill="1" applyBorder="1" applyAlignment="1">
      <alignment horizontal="left" vertical="center" wrapText="1"/>
    </xf>
    <xf numFmtId="4" fontId="6" fillId="2" borderId="1" xfId="12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wrapText="1"/>
    </xf>
    <xf numFmtId="0" fontId="2" fillId="3" borderId="11" xfId="0" applyFont="1" applyFill="1" applyBorder="1"/>
    <xf numFmtId="4" fontId="1" fillId="3" borderId="11" xfId="0" applyNumberFormat="1" applyFont="1" applyFill="1" applyBorder="1" applyAlignment="1">
      <alignment horizontal="center"/>
    </xf>
    <xf numFmtId="4" fontId="2" fillId="3" borderId="11" xfId="0" applyNumberFormat="1" applyFon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4" fontId="1" fillId="0" borderId="2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/>
    </xf>
    <xf numFmtId="0" fontId="1" fillId="0" borderId="1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4" fontId="2" fillId="3" borderId="16" xfId="0" applyNumberFormat="1" applyFont="1" applyFill="1" applyBorder="1"/>
    <xf numFmtId="4" fontId="1" fillId="0" borderId="9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3" borderId="17" xfId="0" applyNumberFormat="1" applyFont="1" applyFill="1" applyBorder="1"/>
    <xf numFmtId="0" fontId="1" fillId="0" borderId="8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wrapText="1"/>
    </xf>
    <xf numFmtId="0" fontId="2" fillId="3" borderId="12" xfId="0" applyFont="1" applyFill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 shrinkToFi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2" fillId="3" borderId="19" xfId="0" applyFont="1" applyFill="1" applyBorder="1" applyAlignment="1">
      <alignment wrapText="1"/>
    </xf>
    <xf numFmtId="4" fontId="1" fillId="0" borderId="1" xfId="0" applyNumberFormat="1" applyFont="1" applyBorder="1" applyAlignment="1">
      <alignment horizontal="center"/>
    </xf>
    <xf numFmtId="4" fontId="1" fillId="3" borderId="1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4" fontId="2" fillId="3" borderId="1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 wrapText="1"/>
    </xf>
    <xf numFmtId="0" fontId="2" fillId="3" borderId="20" xfId="0" applyFont="1" applyFill="1" applyBorder="1"/>
    <xf numFmtId="4" fontId="12" fillId="0" borderId="21" xfId="15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3" borderId="10" xfId="0" applyNumberFormat="1" applyFont="1" applyFill="1" applyBorder="1"/>
    <xf numFmtId="0" fontId="1" fillId="0" borderId="4" xfId="0" applyFont="1" applyBorder="1" applyAlignment="1">
      <alignment horizontal="center" vertical="center" wrapText="1"/>
    </xf>
    <xf numFmtId="4" fontId="2" fillId="3" borderId="2" xfId="0" applyNumberFormat="1" applyFont="1" applyFill="1" applyBorder="1"/>
    <xf numFmtId="4" fontId="1" fillId="0" borderId="1" xfId="0" applyNumberFormat="1" applyFont="1" applyFill="1" applyBorder="1" applyAlignment="1">
      <alignment horizontal="center" vertical="center"/>
    </xf>
    <xf numFmtId="4" fontId="1" fillId="3" borderId="11" xfId="0" applyNumberFormat="1" applyFont="1" applyFill="1" applyBorder="1"/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/>
    </xf>
    <xf numFmtId="4" fontId="1" fillId="0" borderId="8" xfId="0" applyNumberFormat="1" applyFont="1" applyBorder="1" applyAlignment="1">
      <alignment horizontal="right" vertical="center"/>
    </xf>
    <xf numFmtId="0" fontId="2" fillId="3" borderId="2" xfId="0" applyFont="1" applyFill="1" applyBorder="1"/>
    <xf numFmtId="0" fontId="13" fillId="0" borderId="1" xfId="0" applyNumberFormat="1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/>
    </xf>
    <xf numFmtId="4" fontId="1" fillId="0" borderId="1" xfId="0" applyNumberFormat="1" applyFont="1" applyBorder="1" applyAlignment="1">
      <alignment horizontal="right" vertical="center" wrapText="1"/>
    </xf>
    <xf numFmtId="0" fontId="2" fillId="3" borderId="1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1" fillId="3" borderId="2" xfId="0" applyNumberFormat="1" applyFont="1" applyFill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5" fillId="3" borderId="1" xfId="0" applyFont="1" applyFill="1" applyBorder="1"/>
    <xf numFmtId="3" fontId="0" fillId="3" borderId="1" xfId="0" applyNumberFormat="1" applyFont="1" applyFill="1" applyBorder="1"/>
    <xf numFmtId="4" fontId="1" fillId="0" borderId="2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4" fontId="1" fillId="0" borderId="2" xfId="0" applyNumberFormat="1" applyFont="1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3" fontId="2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/>
    <xf numFmtId="4" fontId="3" fillId="3" borderId="1" xfId="0" applyNumberFormat="1" applyFont="1" applyFill="1" applyBorder="1"/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6" fillId="3" borderId="1" xfId="0" applyFont="1" applyFill="1" applyBorder="1"/>
    <xf numFmtId="4" fontId="16" fillId="3" borderId="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wrapText="1"/>
    </xf>
    <xf numFmtId="164" fontId="2" fillId="3" borderId="1" xfId="0" applyNumberFormat="1" applyFont="1" applyFill="1" applyBorder="1"/>
    <xf numFmtId="0" fontId="1" fillId="0" borderId="8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4" fontId="1" fillId="0" borderId="8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4" fontId="2" fillId="3" borderId="17" xfId="0" applyNumberFormat="1" applyFont="1" applyFill="1" applyBorder="1" applyAlignment="1"/>
    <xf numFmtId="4" fontId="2" fillId="3" borderId="1" xfId="0" applyNumberFormat="1" applyFont="1" applyFill="1" applyBorder="1" applyAlignment="1"/>
    <xf numFmtId="4" fontId="2" fillId="3" borderId="11" xfId="0" applyNumberFormat="1" applyFont="1" applyFill="1" applyBorder="1" applyAlignment="1">
      <alignment horizontal="center"/>
    </xf>
    <xf numFmtId="4" fontId="2" fillId="3" borderId="17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7" fillId="3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right"/>
    </xf>
    <xf numFmtId="4" fontId="1" fillId="0" borderId="4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2" fillId="3" borderId="10" xfId="0" applyNumberFormat="1" applyFont="1" applyFill="1" applyBorder="1" applyAlignment="1"/>
    <xf numFmtId="0" fontId="1" fillId="0" borderId="8" xfId="0" applyFont="1" applyBorder="1" applyAlignment="1">
      <alignment vertical="center"/>
    </xf>
    <xf numFmtId="0" fontId="1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4" fontId="1" fillId="0" borderId="8" xfId="0" applyNumberFormat="1" applyFont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3" borderId="1" xfId="0" applyFont="1" applyFill="1" applyBorder="1"/>
    <xf numFmtId="4" fontId="4" fillId="3" borderId="1" xfId="0" applyNumberFormat="1" applyFont="1" applyFill="1" applyBorder="1"/>
    <xf numFmtId="4" fontId="1" fillId="0" borderId="4" xfId="0" applyNumberFormat="1" applyFont="1" applyBorder="1" applyAlignment="1">
      <alignment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4" fontId="3" fillId="3" borderId="8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 wrapText="1"/>
    </xf>
    <xf numFmtId="0" fontId="13" fillId="0" borderId="8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4" fontId="13" fillId="0" borderId="8" xfId="0" applyNumberFormat="1" applyFont="1" applyFill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3" borderId="19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/>
    </xf>
    <xf numFmtId="4" fontId="1" fillId="3" borderId="11" xfId="0" applyNumberFormat="1" applyFont="1" applyFill="1" applyBorder="1" applyAlignment="1">
      <alignment horizontal="center" vertical="top"/>
    </xf>
    <xf numFmtId="4" fontId="2" fillId="3" borderId="11" xfId="0" applyNumberFormat="1" applyFont="1" applyFill="1" applyBorder="1" applyAlignment="1">
      <alignment horizontal="center" vertical="top"/>
    </xf>
    <xf numFmtId="4" fontId="2" fillId="3" borderId="17" xfId="0" applyNumberFormat="1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18" fillId="3" borderId="8" xfId="0" applyFont="1" applyFill="1" applyBorder="1" applyAlignment="1">
      <alignment horizontal="center" vertical="top"/>
    </xf>
    <xf numFmtId="4" fontId="18" fillId="3" borderId="8" xfId="0" applyNumberFormat="1" applyFont="1" applyFill="1" applyBorder="1" applyAlignment="1">
      <alignment horizontal="center" vertical="top" wrapText="1"/>
    </xf>
    <xf numFmtId="4" fontId="3" fillId="3" borderId="8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 shrinkToFit="1"/>
    </xf>
    <xf numFmtId="4" fontId="2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6">
    <cellStyle name="Денежный 2" xfId="7"/>
    <cellStyle name="Денежный 2 2" xfId="8"/>
    <cellStyle name="Денежный 3" xfId="9"/>
    <cellStyle name="Денежный 3 2" xfId="10"/>
    <cellStyle name="Денежный 4" xfId="6"/>
    <cellStyle name="Денежный 5" xfId="3"/>
    <cellStyle name="Обычный" xfId="0" builtinId="0"/>
    <cellStyle name="Обычный 2" xfId="4"/>
    <cellStyle name="Обычный 3" xfId="11"/>
    <cellStyle name="Обычный 4" xfId="12"/>
    <cellStyle name="Обычный 5" xfId="5"/>
    <cellStyle name="Обычный 6" xfId="1"/>
    <cellStyle name="Обычный_АР19679451" xfId="15"/>
    <cellStyle name="Финансовый 2" xfId="14"/>
    <cellStyle name="Финансовый 3" xfId="13"/>
    <cellStyle name="Финансовый 4" xfId="2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18"/>
  <sheetViews>
    <sheetView topLeftCell="B7" workbookViewId="0">
      <selection activeCell="C6" sqref="C6:C17"/>
    </sheetView>
  </sheetViews>
  <sheetFormatPr defaultRowHeight="15" x14ac:dyDescent="0.25"/>
  <cols>
    <col min="1" max="1" width="16.42578125" style="14" customWidth="1"/>
    <col min="2" max="2" width="18.28515625" style="14" customWidth="1"/>
    <col min="3" max="3" width="26.7109375" style="14" customWidth="1"/>
    <col min="4" max="5" width="9.140625" style="14"/>
    <col min="6" max="6" width="10" style="14" bestFit="1" customWidth="1"/>
    <col min="7" max="7" width="13.42578125" style="14" customWidth="1"/>
    <col min="8" max="9" width="16.140625" style="14" customWidth="1"/>
    <col min="10" max="10" width="23.140625" style="14" customWidth="1"/>
    <col min="11" max="16384" width="9.140625" style="14"/>
  </cols>
  <sheetData>
    <row r="2" spans="1:10" x14ac:dyDescent="0.25">
      <c r="A2" s="228" t="s">
        <v>124</v>
      </c>
      <c r="B2" s="228"/>
      <c r="C2" s="228"/>
      <c r="D2" s="228"/>
      <c r="E2" s="228"/>
      <c r="F2" s="228"/>
      <c r="G2" s="228"/>
      <c r="H2" s="1"/>
      <c r="I2" s="1"/>
      <c r="J2" s="1"/>
    </row>
    <row r="3" spans="1:10" x14ac:dyDescent="0.25">
      <c r="A3" s="4"/>
      <c r="B3" s="4"/>
      <c r="C3" s="4"/>
      <c r="D3" s="1"/>
      <c r="E3" s="1"/>
      <c r="F3" s="1"/>
      <c r="G3" s="1"/>
      <c r="H3" s="1"/>
      <c r="I3" s="1"/>
      <c r="J3" s="1"/>
    </row>
    <row r="4" spans="1:10" x14ac:dyDescent="0.25">
      <c r="A4" s="23"/>
      <c r="B4" s="23"/>
      <c r="C4" s="24"/>
      <c r="D4" s="22"/>
      <c r="E4" s="1"/>
      <c r="F4" s="1"/>
      <c r="G4" s="1"/>
      <c r="H4" s="1"/>
      <c r="I4" s="1"/>
      <c r="J4" s="1"/>
    </row>
    <row r="5" spans="1:10" ht="38.25" customHeight="1" x14ac:dyDescent="0.25">
      <c r="A5" s="33" t="s">
        <v>43</v>
      </c>
      <c r="B5" s="33" t="s">
        <v>42</v>
      </c>
      <c r="C5" s="35" t="s">
        <v>39</v>
      </c>
      <c r="D5" s="35" t="s">
        <v>7</v>
      </c>
      <c r="E5" s="35" t="s">
        <v>0</v>
      </c>
      <c r="F5" s="35" t="s">
        <v>17</v>
      </c>
      <c r="G5" s="32" t="s">
        <v>46</v>
      </c>
      <c r="H5" s="35" t="s">
        <v>40</v>
      </c>
      <c r="I5" s="35" t="s">
        <v>157</v>
      </c>
      <c r="J5" s="35" t="s">
        <v>41</v>
      </c>
    </row>
    <row r="6" spans="1:10" ht="51" customHeight="1" x14ac:dyDescent="0.25">
      <c r="A6" s="219" t="s">
        <v>44</v>
      </c>
      <c r="B6" s="219" t="s">
        <v>125</v>
      </c>
      <c r="C6" s="294" t="s">
        <v>24</v>
      </c>
      <c r="D6" s="229" t="s">
        <v>21</v>
      </c>
      <c r="E6" s="229">
        <v>1</v>
      </c>
      <c r="F6" s="227" t="s">
        <v>164</v>
      </c>
      <c r="G6" s="227">
        <v>7981196</v>
      </c>
      <c r="H6" s="221" t="s">
        <v>60</v>
      </c>
      <c r="I6" s="193"/>
      <c r="J6" s="26" t="s">
        <v>24</v>
      </c>
    </row>
    <row r="7" spans="1:10" ht="51" customHeight="1" x14ac:dyDescent="0.25">
      <c r="A7" s="224"/>
      <c r="B7" s="224"/>
      <c r="C7" s="294" t="s">
        <v>25</v>
      </c>
      <c r="D7" s="225"/>
      <c r="E7" s="225"/>
      <c r="F7" s="215"/>
      <c r="G7" s="215"/>
      <c r="H7" s="217"/>
      <c r="I7" s="194"/>
      <c r="J7" s="26" t="s">
        <v>25</v>
      </c>
    </row>
    <row r="8" spans="1:10" ht="51" customHeight="1" x14ac:dyDescent="0.25">
      <c r="A8" s="224"/>
      <c r="B8" s="224"/>
      <c r="C8" s="294" t="s">
        <v>26</v>
      </c>
      <c r="D8" s="225"/>
      <c r="E8" s="225"/>
      <c r="F8" s="215"/>
      <c r="G8" s="215"/>
      <c r="H8" s="217"/>
      <c r="I8" s="194"/>
      <c r="J8" s="26" t="s">
        <v>26</v>
      </c>
    </row>
    <row r="9" spans="1:10" ht="51" customHeight="1" x14ac:dyDescent="0.25">
      <c r="A9" s="220"/>
      <c r="B9" s="220"/>
      <c r="C9" s="294" t="s">
        <v>27</v>
      </c>
      <c r="D9" s="226"/>
      <c r="E9" s="226"/>
      <c r="F9" s="216"/>
      <c r="G9" s="216"/>
      <c r="H9" s="218"/>
      <c r="I9" s="195"/>
      <c r="J9" s="26" t="s">
        <v>27</v>
      </c>
    </row>
    <row r="10" spans="1:10" ht="25.5" customHeight="1" x14ac:dyDescent="0.25">
      <c r="A10" s="206" t="s">
        <v>45</v>
      </c>
      <c r="B10" s="206" t="s">
        <v>126</v>
      </c>
      <c r="C10" s="294" t="s">
        <v>28</v>
      </c>
      <c r="D10" s="209" t="s">
        <v>21</v>
      </c>
      <c r="E10" s="209">
        <v>1</v>
      </c>
      <c r="F10" s="208">
        <v>20592</v>
      </c>
      <c r="G10" s="208">
        <v>20592</v>
      </c>
      <c r="H10" s="208" t="s">
        <v>61</v>
      </c>
      <c r="I10" s="208" t="s">
        <v>216</v>
      </c>
      <c r="J10" s="26" t="s">
        <v>28</v>
      </c>
    </row>
    <row r="11" spans="1:10" ht="16.5" customHeight="1" x14ac:dyDescent="0.25">
      <c r="A11" s="222" t="s">
        <v>34</v>
      </c>
      <c r="B11" s="224" t="s">
        <v>238</v>
      </c>
      <c r="C11" s="222" t="s">
        <v>55</v>
      </c>
      <c r="D11" s="225" t="s">
        <v>21</v>
      </c>
      <c r="E11" s="225">
        <v>1</v>
      </c>
      <c r="F11" s="215">
        <v>20320.16</v>
      </c>
      <c r="G11" s="215">
        <v>20320.16</v>
      </c>
      <c r="H11" s="217" t="s">
        <v>93</v>
      </c>
      <c r="I11" s="221" t="s">
        <v>216</v>
      </c>
      <c r="J11" s="219" t="s">
        <v>55</v>
      </c>
    </row>
    <row r="12" spans="1:10" x14ac:dyDescent="0.25">
      <c r="A12" s="223"/>
      <c r="B12" s="220"/>
      <c r="C12" s="223"/>
      <c r="D12" s="226"/>
      <c r="E12" s="226"/>
      <c r="F12" s="216"/>
      <c r="G12" s="216"/>
      <c r="H12" s="218"/>
      <c r="I12" s="218"/>
      <c r="J12" s="220"/>
    </row>
    <row r="13" spans="1:10" x14ac:dyDescent="0.25">
      <c r="A13" s="249"/>
      <c r="B13" s="249"/>
      <c r="C13" s="295"/>
      <c r="D13" s="249"/>
      <c r="E13" s="249"/>
      <c r="F13" s="249"/>
      <c r="G13" s="250">
        <f>SUM(G6:G12)</f>
        <v>8022108.1600000001</v>
      </c>
      <c r="H13" s="249"/>
      <c r="I13" s="249"/>
      <c r="J13" s="249"/>
    </row>
    <row r="14" spans="1:10" ht="33.75" customHeight="1" x14ac:dyDescent="0.25">
      <c r="A14" s="180" t="s">
        <v>265</v>
      </c>
      <c r="B14" s="181" t="s">
        <v>259</v>
      </c>
      <c r="C14" s="180" t="s">
        <v>260</v>
      </c>
      <c r="D14" s="182" t="s">
        <v>6</v>
      </c>
      <c r="E14" s="182">
        <v>3</v>
      </c>
      <c r="F14" s="251">
        <f>G14/E14</f>
        <v>23100</v>
      </c>
      <c r="G14" s="251">
        <v>69300</v>
      </c>
      <c r="H14" s="182" t="s">
        <v>266</v>
      </c>
      <c r="I14" s="182" t="s">
        <v>216</v>
      </c>
      <c r="J14" s="255" t="s">
        <v>260</v>
      </c>
    </row>
    <row r="15" spans="1:10" ht="37.5" customHeight="1" x14ac:dyDescent="0.25">
      <c r="A15" s="180" t="s">
        <v>267</v>
      </c>
      <c r="B15" s="181" t="s">
        <v>259</v>
      </c>
      <c r="C15" s="180" t="s">
        <v>260</v>
      </c>
      <c r="D15" s="182" t="s">
        <v>6</v>
      </c>
      <c r="E15" s="182">
        <v>22</v>
      </c>
      <c r="F15" s="251">
        <f>G15/E15</f>
        <v>5023.636363636364</v>
      </c>
      <c r="G15" s="251">
        <v>110520</v>
      </c>
      <c r="H15" s="181" t="s">
        <v>268</v>
      </c>
      <c r="I15" s="182" t="s">
        <v>216</v>
      </c>
      <c r="J15" s="291"/>
    </row>
    <row r="16" spans="1:10" ht="33" customHeight="1" x14ac:dyDescent="0.25">
      <c r="A16" s="180" t="s">
        <v>269</v>
      </c>
      <c r="B16" s="181" t="s">
        <v>259</v>
      </c>
      <c r="C16" s="180" t="s">
        <v>260</v>
      </c>
      <c r="D16" s="181" t="s">
        <v>6</v>
      </c>
      <c r="E16" s="182">
        <v>6</v>
      </c>
      <c r="F16" s="251">
        <f>G16/E16</f>
        <v>32582.333333333332</v>
      </c>
      <c r="G16" s="251">
        <v>195494</v>
      </c>
      <c r="H16" s="181" t="s">
        <v>270</v>
      </c>
      <c r="I16" s="182" t="s">
        <v>216</v>
      </c>
      <c r="J16" s="291"/>
    </row>
    <row r="17" spans="1:10" ht="31.5" customHeight="1" x14ac:dyDescent="0.25">
      <c r="A17" s="180" t="s">
        <v>271</v>
      </c>
      <c r="B17" s="181" t="s">
        <v>259</v>
      </c>
      <c r="C17" s="180" t="s">
        <v>260</v>
      </c>
      <c r="D17" s="181" t="s">
        <v>6</v>
      </c>
      <c r="E17" s="182">
        <v>1</v>
      </c>
      <c r="F17" s="251">
        <v>44475</v>
      </c>
      <c r="G17" s="251">
        <v>44475</v>
      </c>
      <c r="H17" s="182" t="s">
        <v>262</v>
      </c>
      <c r="I17" s="182" t="s">
        <v>216</v>
      </c>
      <c r="J17" s="292"/>
    </row>
    <row r="18" spans="1:10" x14ac:dyDescent="0.25">
      <c r="A18" s="253"/>
      <c r="B18" s="253"/>
      <c r="C18" s="253"/>
      <c r="D18" s="253"/>
      <c r="E18" s="253"/>
      <c r="F18" s="254"/>
      <c r="G18" s="254">
        <f>SUM(G14:G17)</f>
        <v>419789</v>
      </c>
      <c r="H18" s="253"/>
      <c r="I18" s="253"/>
      <c r="J18" s="253"/>
    </row>
  </sheetData>
  <mergeCells count="19">
    <mergeCell ref="J14:J17"/>
    <mergeCell ref="H6:H9"/>
    <mergeCell ref="F6:F9"/>
    <mergeCell ref="A2:G2"/>
    <mergeCell ref="B6:B9"/>
    <mergeCell ref="A6:A9"/>
    <mergeCell ref="D6:D9"/>
    <mergeCell ref="E6:E9"/>
    <mergeCell ref="G6:G9"/>
    <mergeCell ref="A11:A12"/>
    <mergeCell ref="B11:B12"/>
    <mergeCell ref="C11:C12"/>
    <mergeCell ref="D11:D12"/>
    <mergeCell ref="E11:E12"/>
    <mergeCell ref="F11:F12"/>
    <mergeCell ref="G11:G12"/>
    <mergeCell ref="H11:H12"/>
    <mergeCell ref="J11:J12"/>
    <mergeCell ref="I11:I1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9"/>
  <sheetViews>
    <sheetView topLeftCell="A4" workbookViewId="0">
      <selection activeCell="A5" sqref="A5:J13"/>
    </sheetView>
  </sheetViews>
  <sheetFormatPr defaultRowHeight="15" x14ac:dyDescent="0.25"/>
  <cols>
    <col min="1" max="1" width="24.140625" customWidth="1"/>
    <col min="2" max="2" width="30.7109375" customWidth="1"/>
    <col min="3" max="3" width="15.5703125" customWidth="1"/>
    <col min="4" max="4" width="12.5703125" customWidth="1"/>
    <col min="5" max="5" width="12.28515625" customWidth="1"/>
    <col min="6" max="6" width="11.42578125" customWidth="1"/>
    <col min="7" max="7" width="12.85546875" customWidth="1"/>
    <col min="8" max="9" width="12.28515625" customWidth="1"/>
    <col min="10" max="10" width="26.85546875" customWidth="1"/>
    <col min="11" max="11" width="18.140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28" t="s">
        <v>139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1"/>
      <c r="P2" s="1"/>
      <c r="Q2" s="1"/>
      <c r="R2" s="1"/>
    </row>
    <row r="3" spans="1:18" x14ac:dyDescent="0.25">
      <c r="A3" s="1"/>
      <c r="B3" s="4"/>
      <c r="C3" s="4"/>
      <c r="D3" s="4"/>
      <c r="E3" s="4"/>
      <c r="F3" s="1"/>
      <c r="G3" s="1"/>
      <c r="H3" s="1"/>
      <c r="I3" s="1"/>
      <c r="J3" s="1"/>
      <c r="K3" s="4"/>
      <c r="L3" s="4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62.25" customHeight="1" x14ac:dyDescent="0.25">
      <c r="A5" s="35" t="s">
        <v>43</v>
      </c>
      <c r="B5" s="35" t="s">
        <v>42</v>
      </c>
      <c r="C5" s="35" t="s">
        <v>39</v>
      </c>
      <c r="D5" s="35" t="s">
        <v>7</v>
      </c>
      <c r="E5" s="35" t="s">
        <v>0</v>
      </c>
      <c r="F5" s="35" t="s">
        <v>17</v>
      </c>
      <c r="G5" s="32" t="s">
        <v>46</v>
      </c>
      <c r="H5" s="35" t="s">
        <v>40</v>
      </c>
      <c r="I5" s="35" t="s">
        <v>157</v>
      </c>
      <c r="J5" s="35" t="s">
        <v>41</v>
      </c>
      <c r="K5" s="1"/>
      <c r="L5" s="1"/>
      <c r="M5" s="1"/>
      <c r="N5" s="1"/>
    </row>
    <row r="6" spans="1:18" x14ac:dyDescent="0.25">
      <c r="A6" s="243" t="s">
        <v>104</v>
      </c>
      <c r="B6" s="236" t="s">
        <v>123</v>
      </c>
      <c r="C6" s="236" t="s">
        <v>71</v>
      </c>
      <c r="D6" s="245" t="s">
        <v>99</v>
      </c>
      <c r="E6" s="245">
        <v>1</v>
      </c>
      <c r="F6" s="244">
        <v>124410</v>
      </c>
      <c r="G6" s="244">
        <v>124410</v>
      </c>
      <c r="H6" s="246" t="s">
        <v>320</v>
      </c>
      <c r="I6" s="246"/>
      <c r="J6" s="236" t="s">
        <v>105</v>
      </c>
      <c r="K6" s="1"/>
      <c r="L6" s="1"/>
      <c r="M6" s="1"/>
      <c r="N6" s="1"/>
    </row>
    <row r="7" spans="1:18" ht="21.75" customHeight="1" x14ac:dyDescent="0.25">
      <c r="A7" s="243"/>
      <c r="B7" s="236"/>
      <c r="C7" s="236"/>
      <c r="D7" s="245"/>
      <c r="E7" s="245"/>
      <c r="F7" s="244"/>
      <c r="G7" s="244"/>
      <c r="H7" s="246"/>
      <c r="I7" s="246"/>
      <c r="J7" s="236"/>
      <c r="K7" s="1"/>
      <c r="L7" s="1"/>
      <c r="M7" s="1"/>
      <c r="N7" s="1"/>
    </row>
    <row r="8" spans="1:18" ht="39.75" customHeight="1" x14ac:dyDescent="0.25">
      <c r="A8" s="207" t="s">
        <v>119</v>
      </c>
      <c r="B8" s="206" t="s">
        <v>123</v>
      </c>
      <c r="C8" s="206" t="s">
        <v>71</v>
      </c>
      <c r="D8" s="209" t="s">
        <v>6</v>
      </c>
      <c r="E8" s="209">
        <v>1</v>
      </c>
      <c r="F8" s="208">
        <v>2642112</v>
      </c>
      <c r="G8" s="208">
        <v>2642112</v>
      </c>
      <c r="H8" s="210" t="s">
        <v>120</v>
      </c>
      <c r="I8" s="210" t="s">
        <v>216</v>
      </c>
      <c r="J8" s="206" t="s">
        <v>121</v>
      </c>
      <c r="K8" s="1"/>
      <c r="L8" s="1"/>
      <c r="M8" s="1"/>
      <c r="N8" s="1"/>
    </row>
    <row r="9" spans="1:18" ht="21.75" customHeight="1" x14ac:dyDescent="0.25">
      <c r="A9" s="6" t="s">
        <v>1</v>
      </c>
      <c r="B9" s="6"/>
      <c r="C9" s="6"/>
      <c r="D9" s="58"/>
      <c r="E9" s="58"/>
      <c r="F9" s="58"/>
      <c r="G9" s="59">
        <f>G6+G8</f>
        <v>2766522</v>
      </c>
      <c r="H9" s="60"/>
      <c r="I9" s="60"/>
      <c r="J9" s="58"/>
      <c r="K9" s="1"/>
      <c r="L9" s="1"/>
      <c r="M9" s="1"/>
      <c r="N9" s="1"/>
    </row>
    <row r="10" spans="1:18" ht="66.75" customHeight="1" x14ac:dyDescent="0.25">
      <c r="A10" s="207" t="s">
        <v>113</v>
      </c>
      <c r="B10" s="206" t="s">
        <v>123</v>
      </c>
      <c r="C10" s="206" t="s">
        <v>114</v>
      </c>
      <c r="D10" s="209" t="s">
        <v>38</v>
      </c>
      <c r="E10" s="209">
        <v>1</v>
      </c>
      <c r="F10" s="208">
        <v>8000000</v>
      </c>
      <c r="G10" s="208">
        <v>8000000</v>
      </c>
      <c r="H10" s="210" t="s">
        <v>115</v>
      </c>
      <c r="I10" s="210"/>
      <c r="J10" s="206" t="s">
        <v>114</v>
      </c>
      <c r="K10" s="1"/>
      <c r="L10" s="1"/>
      <c r="M10" s="1"/>
      <c r="N10" s="1"/>
    </row>
    <row r="11" spans="1:18" ht="28.5" customHeight="1" x14ac:dyDescent="0.25">
      <c r="A11" s="207" t="s">
        <v>22</v>
      </c>
      <c r="B11" s="206"/>
      <c r="C11" s="206" t="s">
        <v>254</v>
      </c>
      <c r="D11" s="209" t="s">
        <v>38</v>
      </c>
      <c r="E11" s="209">
        <v>1</v>
      </c>
      <c r="F11" s="208">
        <v>72000</v>
      </c>
      <c r="G11" s="208">
        <v>72000</v>
      </c>
      <c r="H11" s="210" t="s">
        <v>162</v>
      </c>
      <c r="I11" s="210" t="s">
        <v>216</v>
      </c>
      <c r="J11" s="206" t="s">
        <v>254</v>
      </c>
      <c r="K11" s="1"/>
      <c r="L11" s="1"/>
      <c r="M11" s="1"/>
      <c r="N11" s="1"/>
    </row>
    <row r="12" spans="1:18" ht="60" customHeight="1" x14ac:dyDescent="0.25">
      <c r="A12" s="207" t="s">
        <v>8</v>
      </c>
      <c r="B12" s="206" t="s">
        <v>285</v>
      </c>
      <c r="C12" s="26" t="s">
        <v>4</v>
      </c>
      <c r="D12" s="209" t="s">
        <v>38</v>
      </c>
      <c r="E12" s="209">
        <v>1</v>
      </c>
      <c r="F12" s="186">
        <v>20320.16</v>
      </c>
      <c r="G12" s="186">
        <f>F12</f>
        <v>20320.16</v>
      </c>
      <c r="H12" s="210" t="s">
        <v>93</v>
      </c>
      <c r="I12" s="210"/>
      <c r="J12" s="26" t="s">
        <v>4</v>
      </c>
      <c r="K12" s="1"/>
      <c r="L12" s="1"/>
      <c r="M12" s="1"/>
      <c r="N12" s="1"/>
    </row>
    <row r="13" spans="1:18" x14ac:dyDescent="0.25">
      <c r="A13" s="6" t="s">
        <v>1</v>
      </c>
      <c r="B13" s="6"/>
      <c r="C13" s="6"/>
      <c r="D13" s="58"/>
      <c r="E13" s="58"/>
      <c r="F13" s="58"/>
      <c r="G13" s="59">
        <f>SUM(G10:G12)</f>
        <v>8092320.1600000001</v>
      </c>
      <c r="H13" s="60"/>
      <c r="I13" s="60"/>
      <c r="J13" s="58"/>
      <c r="K13" s="1"/>
      <c r="L13" s="1"/>
      <c r="M13" s="1"/>
      <c r="N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</sheetData>
  <mergeCells count="11">
    <mergeCell ref="F6:F7"/>
    <mergeCell ref="G6:G7"/>
    <mergeCell ref="H6:H7"/>
    <mergeCell ref="J6:J7"/>
    <mergeCell ref="B2:N2"/>
    <mergeCell ref="I6:I7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5"/>
  <sheetViews>
    <sheetView workbookViewId="0">
      <selection activeCell="J11" sqref="J11"/>
    </sheetView>
  </sheetViews>
  <sheetFormatPr defaultRowHeight="15" x14ac:dyDescent="0.25"/>
  <cols>
    <col min="1" max="1" width="20.7109375" customWidth="1"/>
    <col min="2" max="2" width="30.7109375" customWidth="1"/>
    <col min="3" max="3" width="18.7109375" customWidth="1"/>
    <col min="4" max="4" width="10.42578125" customWidth="1"/>
    <col min="5" max="5" width="12" customWidth="1"/>
    <col min="6" max="6" width="12.140625" customWidth="1"/>
    <col min="7" max="7" width="11.85546875" customWidth="1"/>
    <col min="8" max="9" width="12.140625" customWidth="1"/>
    <col min="10" max="10" width="19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7.140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0"/>
      <c r="P2" s="30"/>
      <c r="Q2" s="30"/>
      <c r="R2" s="30"/>
    </row>
    <row r="3" spans="1:18" x14ac:dyDescent="0.25">
      <c r="A3" s="1"/>
      <c r="B3" s="228" t="s">
        <v>140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</row>
    <row r="4" spans="1:18" x14ac:dyDescent="0.25">
      <c r="A4" s="1"/>
      <c r="B4" s="38"/>
      <c r="C4" s="38"/>
      <c r="D4" s="38"/>
      <c r="E4" s="38"/>
      <c r="F4" s="38"/>
      <c r="G4" s="38"/>
      <c r="H4" s="38"/>
      <c r="I4" s="89"/>
      <c r="J4" s="38"/>
      <c r="K4" s="38"/>
      <c r="L4" s="38"/>
      <c r="M4" s="38"/>
      <c r="N4" s="38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8" ht="25.5" x14ac:dyDescent="0.25">
      <c r="A6" s="35" t="s">
        <v>43</v>
      </c>
      <c r="B6" s="35" t="s">
        <v>42</v>
      </c>
      <c r="C6" s="35" t="s">
        <v>39</v>
      </c>
      <c r="D6" s="35" t="s">
        <v>7</v>
      </c>
      <c r="E6" s="35" t="s">
        <v>0</v>
      </c>
      <c r="F6" s="35" t="s">
        <v>17</v>
      </c>
      <c r="G6" s="32" t="s">
        <v>46</v>
      </c>
      <c r="H6" s="35" t="s">
        <v>40</v>
      </c>
      <c r="I6" s="35" t="s">
        <v>157</v>
      </c>
      <c r="J6" s="35" t="s">
        <v>41</v>
      </c>
      <c r="K6" s="1"/>
      <c r="L6" s="1"/>
      <c r="M6" s="1"/>
      <c r="N6" s="1"/>
    </row>
    <row r="7" spans="1:18" x14ac:dyDescent="0.25">
      <c r="A7" s="243" t="s">
        <v>35</v>
      </c>
      <c r="B7" s="236" t="s">
        <v>135</v>
      </c>
      <c r="C7" s="243" t="s">
        <v>31</v>
      </c>
      <c r="D7" s="245" t="s">
        <v>6</v>
      </c>
      <c r="E7" s="245">
        <v>1</v>
      </c>
      <c r="F7" s="244">
        <v>4900000</v>
      </c>
      <c r="G7" s="244">
        <v>4900000</v>
      </c>
      <c r="H7" s="246" t="s">
        <v>58</v>
      </c>
      <c r="I7" s="246"/>
      <c r="J7" s="243" t="s">
        <v>31</v>
      </c>
      <c r="K7" s="1"/>
      <c r="L7" s="1"/>
      <c r="M7" s="1"/>
      <c r="N7" s="1"/>
    </row>
    <row r="8" spans="1:18" ht="51.75" customHeight="1" x14ac:dyDescent="0.25">
      <c r="A8" s="243"/>
      <c r="B8" s="236"/>
      <c r="C8" s="243"/>
      <c r="D8" s="245"/>
      <c r="E8" s="245"/>
      <c r="F8" s="244"/>
      <c r="G8" s="244"/>
      <c r="H8" s="246"/>
      <c r="I8" s="246"/>
      <c r="J8" s="243"/>
      <c r="K8" s="1"/>
      <c r="L8" s="1"/>
      <c r="M8" s="1"/>
      <c r="N8" s="1"/>
    </row>
    <row r="9" spans="1:18" x14ac:dyDescent="0.25">
      <c r="A9" s="6"/>
      <c r="B9" s="6"/>
      <c r="C9" s="6"/>
      <c r="D9" s="58"/>
      <c r="E9" s="58"/>
      <c r="F9" s="58"/>
      <c r="G9" s="59">
        <f>SUM(G7:G8)</f>
        <v>4900000</v>
      </c>
      <c r="H9" s="60"/>
      <c r="I9" s="60"/>
      <c r="J9" s="58"/>
      <c r="K9" s="1"/>
      <c r="L9" s="1"/>
      <c r="M9" s="1"/>
      <c r="N9" s="1"/>
    </row>
    <row r="10" spans="1:18" ht="27.75" customHeight="1" x14ac:dyDescent="0.25">
      <c r="A10" s="207" t="s">
        <v>304</v>
      </c>
      <c r="B10" s="206" t="s">
        <v>305</v>
      </c>
      <c r="C10" s="9" t="s">
        <v>71</v>
      </c>
      <c r="D10" s="209" t="s">
        <v>5</v>
      </c>
      <c r="E10" s="209">
        <v>6</v>
      </c>
      <c r="F10" s="208">
        <v>363720</v>
      </c>
      <c r="G10" s="208">
        <v>363720</v>
      </c>
      <c r="H10" s="210" t="s">
        <v>306</v>
      </c>
      <c r="I10" s="210"/>
      <c r="J10" s="9" t="s">
        <v>71</v>
      </c>
      <c r="K10" s="1"/>
      <c r="L10" s="1"/>
      <c r="M10" s="1"/>
      <c r="N10" s="1"/>
    </row>
    <row r="11" spans="1:18" ht="60" customHeight="1" x14ac:dyDescent="0.25">
      <c r="A11" s="207" t="s">
        <v>316</v>
      </c>
      <c r="B11" s="206" t="s">
        <v>317</v>
      </c>
      <c r="C11" s="9" t="s">
        <v>71</v>
      </c>
      <c r="D11" s="209" t="s">
        <v>6</v>
      </c>
      <c r="E11" s="209">
        <v>1</v>
      </c>
      <c r="F11" s="208">
        <v>829000</v>
      </c>
      <c r="G11" s="208">
        <v>829000</v>
      </c>
      <c r="H11" s="210" t="s">
        <v>319</v>
      </c>
      <c r="I11" s="210"/>
      <c r="J11" s="206" t="s">
        <v>318</v>
      </c>
      <c r="K11" s="1"/>
      <c r="L11" s="1"/>
      <c r="M11" s="1"/>
      <c r="N11" s="1"/>
    </row>
    <row r="12" spans="1:18" x14ac:dyDescent="0.25">
      <c r="A12" s="6"/>
      <c r="B12" s="6"/>
      <c r="C12" s="6"/>
      <c r="D12" s="58"/>
      <c r="E12" s="58"/>
      <c r="F12" s="58"/>
      <c r="G12" s="59">
        <f>G10+G11</f>
        <v>1192720</v>
      </c>
      <c r="H12" s="60"/>
      <c r="I12" s="60"/>
      <c r="J12" s="58"/>
      <c r="K12" s="1"/>
      <c r="L12" s="1"/>
      <c r="M12" s="1"/>
      <c r="N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</sheetData>
  <mergeCells count="11">
    <mergeCell ref="A7:A8"/>
    <mergeCell ref="B7:B8"/>
    <mergeCell ref="C7:C8"/>
    <mergeCell ref="D7:D8"/>
    <mergeCell ref="E7:E8"/>
    <mergeCell ref="F7:F8"/>
    <mergeCell ref="G7:G8"/>
    <mergeCell ref="H7:H8"/>
    <mergeCell ref="J7:J8"/>
    <mergeCell ref="B3:N3"/>
    <mergeCell ref="I7:I8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N24"/>
  <sheetViews>
    <sheetView topLeftCell="A15" workbookViewId="0">
      <selection activeCell="K34" sqref="K34"/>
    </sheetView>
  </sheetViews>
  <sheetFormatPr defaultRowHeight="15" x14ac:dyDescent="0.25"/>
  <cols>
    <col min="1" max="1" width="20.85546875" customWidth="1"/>
    <col min="2" max="2" width="24.85546875" customWidth="1"/>
    <col min="3" max="3" width="26.42578125" customWidth="1"/>
    <col min="4" max="4" width="12.7109375" customWidth="1"/>
    <col min="5" max="5" width="11.140625" customWidth="1"/>
    <col min="6" max="6" width="12.7109375" customWidth="1"/>
    <col min="7" max="7" width="12.85546875" customWidth="1"/>
    <col min="8" max="9" width="13.28515625" customWidth="1"/>
    <col min="10" max="10" width="23.1406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/>
      <c r="B4" s="228" t="s">
        <v>141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5.5" x14ac:dyDescent="0.25">
      <c r="A7" s="35" t="s">
        <v>43</v>
      </c>
      <c r="B7" s="35" t="s">
        <v>42</v>
      </c>
      <c r="C7" s="35" t="s">
        <v>39</v>
      </c>
      <c r="D7" s="35" t="s">
        <v>7</v>
      </c>
      <c r="E7" s="35" t="s">
        <v>0</v>
      </c>
      <c r="F7" s="35" t="s">
        <v>17</v>
      </c>
      <c r="G7" s="32" t="s">
        <v>46</v>
      </c>
      <c r="H7" s="35" t="s">
        <v>40</v>
      </c>
      <c r="I7" s="35" t="s">
        <v>157</v>
      </c>
      <c r="J7" s="35" t="s">
        <v>41</v>
      </c>
      <c r="K7" s="1"/>
      <c r="L7" s="1"/>
      <c r="M7" s="1"/>
      <c r="N7" s="1"/>
    </row>
    <row r="8" spans="1:14" ht="15" customHeight="1" x14ac:dyDescent="0.25">
      <c r="A8" s="222" t="s">
        <v>59</v>
      </c>
      <c r="B8" s="224" t="s">
        <v>135</v>
      </c>
      <c r="C8" s="222" t="s">
        <v>30</v>
      </c>
      <c r="D8" s="225" t="s">
        <v>21</v>
      </c>
      <c r="E8" s="225">
        <v>1</v>
      </c>
      <c r="F8" s="215">
        <v>1064400</v>
      </c>
      <c r="G8" s="238">
        <v>1064400</v>
      </c>
      <c r="H8" s="240" t="s">
        <v>96</v>
      </c>
      <c r="I8" s="266" t="s">
        <v>216</v>
      </c>
      <c r="J8" s="222" t="s">
        <v>30</v>
      </c>
      <c r="K8" s="1"/>
      <c r="L8" s="1"/>
      <c r="M8" s="1"/>
      <c r="N8" s="1"/>
    </row>
    <row r="9" spans="1:14" ht="53.25" customHeight="1" x14ac:dyDescent="0.25">
      <c r="A9" s="223"/>
      <c r="B9" s="220"/>
      <c r="C9" s="223"/>
      <c r="D9" s="226"/>
      <c r="E9" s="226"/>
      <c r="F9" s="216"/>
      <c r="G9" s="239"/>
      <c r="H9" s="241"/>
      <c r="I9" s="297"/>
      <c r="J9" s="223"/>
      <c r="K9" s="1"/>
      <c r="L9" s="1"/>
      <c r="M9" s="1"/>
      <c r="N9" s="1"/>
    </row>
    <row r="10" spans="1:14" ht="49.5" customHeight="1" x14ac:dyDescent="0.25">
      <c r="A10" s="25" t="s">
        <v>36</v>
      </c>
      <c r="B10" s="42" t="s">
        <v>135</v>
      </c>
      <c r="C10" s="26" t="s">
        <v>37</v>
      </c>
      <c r="D10" s="11" t="s">
        <v>21</v>
      </c>
      <c r="E10" s="11">
        <v>1</v>
      </c>
      <c r="F10" s="57">
        <v>20320.16</v>
      </c>
      <c r="G10" s="57">
        <v>20320.16</v>
      </c>
      <c r="H10" s="170" t="s">
        <v>95</v>
      </c>
      <c r="I10" s="298" t="s">
        <v>216</v>
      </c>
      <c r="J10" s="26" t="s">
        <v>37</v>
      </c>
      <c r="K10" s="1"/>
      <c r="L10" s="1"/>
      <c r="M10" s="1"/>
      <c r="N10" s="1"/>
    </row>
    <row r="11" spans="1:14" ht="28.5" customHeight="1" x14ac:dyDescent="0.25">
      <c r="A11" s="178" t="s">
        <v>36</v>
      </c>
      <c r="B11" s="177" t="s">
        <v>243</v>
      </c>
      <c r="C11" s="26" t="s">
        <v>37</v>
      </c>
      <c r="D11" s="179" t="s">
        <v>21</v>
      </c>
      <c r="E11" s="179">
        <v>1</v>
      </c>
      <c r="F11" s="57">
        <v>66959.199999999997</v>
      </c>
      <c r="G11" s="57">
        <v>66959.199999999997</v>
      </c>
      <c r="H11" s="170" t="s">
        <v>93</v>
      </c>
      <c r="I11" s="298" t="s">
        <v>216</v>
      </c>
      <c r="J11" s="26" t="s">
        <v>37</v>
      </c>
      <c r="K11" s="1"/>
      <c r="L11" s="1"/>
      <c r="M11" s="1"/>
      <c r="N11" s="1"/>
    </row>
    <row r="12" spans="1:14" ht="28.5" customHeight="1" x14ac:dyDescent="0.25">
      <c r="A12" s="178" t="s">
        <v>22</v>
      </c>
      <c r="B12" s="177"/>
      <c r="C12" s="26" t="s">
        <v>323</v>
      </c>
      <c r="D12" s="179" t="s">
        <v>21</v>
      </c>
      <c r="E12" s="179">
        <v>1</v>
      </c>
      <c r="F12" s="57">
        <v>503500</v>
      </c>
      <c r="G12" s="57">
        <v>503500</v>
      </c>
      <c r="H12" s="170"/>
      <c r="I12" s="298" t="s">
        <v>216</v>
      </c>
      <c r="J12" s="26" t="s">
        <v>323</v>
      </c>
      <c r="K12" s="1"/>
      <c r="L12" s="1"/>
      <c r="M12" s="1"/>
      <c r="N12" s="1"/>
    </row>
    <row r="13" spans="1:14" x14ac:dyDescent="0.25">
      <c r="A13" s="97" t="s">
        <v>1</v>
      </c>
      <c r="B13" s="97"/>
      <c r="C13" s="97"/>
      <c r="D13" s="167"/>
      <c r="E13" s="167"/>
      <c r="F13" s="167"/>
      <c r="G13" s="184">
        <f>G8+G10+G11+G12</f>
        <v>1655179.3599999999</v>
      </c>
      <c r="H13" s="155"/>
      <c r="I13" s="299"/>
      <c r="J13" s="147"/>
      <c r="K13" s="1"/>
      <c r="L13" s="1"/>
      <c r="M13" s="1"/>
      <c r="N13" s="1"/>
    </row>
    <row r="14" spans="1:14" ht="51.75" x14ac:dyDescent="0.25">
      <c r="A14" s="101" t="s">
        <v>180</v>
      </c>
      <c r="B14" s="100" t="s">
        <v>175</v>
      </c>
      <c r="C14" s="8" t="s">
        <v>51</v>
      </c>
      <c r="D14" s="100" t="s">
        <v>6</v>
      </c>
      <c r="E14" s="160">
        <v>5</v>
      </c>
      <c r="F14" s="10">
        <v>115000</v>
      </c>
      <c r="G14" s="10">
        <f>E14*F14</f>
        <v>575000</v>
      </c>
      <c r="H14" s="100" t="s">
        <v>182</v>
      </c>
      <c r="I14" s="8" t="s">
        <v>216</v>
      </c>
      <c r="J14" s="8" t="s">
        <v>181</v>
      </c>
      <c r="K14" s="1"/>
      <c r="L14" s="1"/>
      <c r="M14" s="1"/>
      <c r="N14" s="1"/>
    </row>
    <row r="15" spans="1:14" ht="25.5" customHeight="1" x14ac:dyDescent="0.25">
      <c r="A15" s="222" t="s">
        <v>194</v>
      </c>
      <c r="B15" s="229" t="s">
        <v>175</v>
      </c>
      <c r="C15" s="229" t="s">
        <v>71</v>
      </c>
      <c r="D15" s="117" t="s">
        <v>202</v>
      </c>
      <c r="E15" s="160">
        <v>35</v>
      </c>
      <c r="F15" s="118">
        <v>8425</v>
      </c>
      <c r="G15" s="118">
        <f>E15*F15</f>
        <v>294875</v>
      </c>
      <c r="H15" s="229" t="s">
        <v>195</v>
      </c>
      <c r="I15" s="300" t="s">
        <v>216</v>
      </c>
      <c r="J15" s="8" t="s">
        <v>196</v>
      </c>
      <c r="K15" s="1"/>
      <c r="L15" s="1"/>
      <c r="M15" s="1"/>
      <c r="N15" s="1"/>
    </row>
    <row r="16" spans="1:14" x14ac:dyDescent="0.25">
      <c r="A16" s="231"/>
      <c r="B16" s="225"/>
      <c r="C16" s="225"/>
      <c r="D16" s="117" t="s">
        <v>202</v>
      </c>
      <c r="E16" s="139">
        <v>10</v>
      </c>
      <c r="F16" s="119">
        <v>7300</v>
      </c>
      <c r="G16" s="118">
        <f t="shared" ref="G16:G22" si="0">E16*F16</f>
        <v>73000</v>
      </c>
      <c r="H16" s="225"/>
      <c r="I16" s="265"/>
      <c r="J16" s="2" t="s">
        <v>197</v>
      </c>
      <c r="K16" s="1"/>
      <c r="L16" s="1"/>
      <c r="M16" s="1"/>
      <c r="N16" s="1"/>
    </row>
    <row r="17" spans="1:14" x14ac:dyDescent="0.25">
      <c r="A17" s="231"/>
      <c r="B17" s="225"/>
      <c r="C17" s="225"/>
      <c r="D17" s="117" t="s">
        <v>202</v>
      </c>
      <c r="E17" s="139">
        <v>12</v>
      </c>
      <c r="F17" s="119">
        <v>6300</v>
      </c>
      <c r="G17" s="118">
        <f t="shared" si="0"/>
        <v>75600</v>
      </c>
      <c r="H17" s="225"/>
      <c r="I17" s="265"/>
      <c r="J17" s="2" t="s">
        <v>198</v>
      </c>
      <c r="K17" s="1"/>
      <c r="L17" s="1"/>
      <c r="M17" s="1"/>
      <c r="N17" s="1"/>
    </row>
    <row r="18" spans="1:14" x14ac:dyDescent="0.25">
      <c r="A18" s="231"/>
      <c r="B18" s="225"/>
      <c r="C18" s="225"/>
      <c r="D18" s="117" t="s">
        <v>202</v>
      </c>
      <c r="E18" s="139">
        <v>8</v>
      </c>
      <c r="F18" s="119">
        <v>2700</v>
      </c>
      <c r="G18" s="118">
        <f t="shared" si="0"/>
        <v>21600</v>
      </c>
      <c r="H18" s="225"/>
      <c r="I18" s="265"/>
      <c r="J18" s="2" t="s">
        <v>199</v>
      </c>
      <c r="K18" s="1"/>
      <c r="L18" s="1"/>
      <c r="M18" s="1"/>
      <c r="N18" s="1"/>
    </row>
    <row r="19" spans="1:14" x14ac:dyDescent="0.25">
      <c r="A19" s="231"/>
      <c r="B19" s="225"/>
      <c r="C19" s="226"/>
      <c r="D19" s="117" t="s">
        <v>202</v>
      </c>
      <c r="E19" s="139">
        <v>18</v>
      </c>
      <c r="F19" s="119">
        <v>4075</v>
      </c>
      <c r="G19" s="118">
        <f t="shared" si="0"/>
        <v>73350</v>
      </c>
      <c r="H19" s="225"/>
      <c r="I19" s="265"/>
      <c r="J19" s="2" t="s">
        <v>200</v>
      </c>
      <c r="K19" s="1"/>
      <c r="L19" s="1"/>
      <c r="M19" s="1"/>
      <c r="N19" s="1"/>
    </row>
    <row r="20" spans="1:14" x14ac:dyDescent="0.25">
      <c r="A20" s="231"/>
      <c r="B20" s="225"/>
      <c r="C20" s="3"/>
      <c r="D20" s="158" t="s">
        <v>202</v>
      </c>
      <c r="E20" s="169">
        <v>1</v>
      </c>
      <c r="F20" s="165">
        <v>675</v>
      </c>
      <c r="G20" s="166">
        <f t="shared" si="0"/>
        <v>675</v>
      </c>
      <c r="H20" s="225"/>
      <c r="I20" s="267"/>
      <c r="J20" s="3" t="s">
        <v>201</v>
      </c>
      <c r="K20" s="1"/>
      <c r="L20" s="1"/>
      <c r="M20" s="1"/>
      <c r="N20" s="1"/>
    </row>
    <row r="21" spans="1:14" ht="25.5" x14ac:dyDescent="0.25">
      <c r="A21" s="159" t="s">
        <v>287</v>
      </c>
      <c r="B21" s="160" t="s">
        <v>285</v>
      </c>
      <c r="C21" s="8" t="s">
        <v>71</v>
      </c>
      <c r="D21" s="160" t="s">
        <v>6</v>
      </c>
      <c r="E21" s="160">
        <v>22</v>
      </c>
      <c r="F21" s="118">
        <v>9900</v>
      </c>
      <c r="G21" s="118">
        <f t="shared" si="0"/>
        <v>217800</v>
      </c>
      <c r="H21" s="160">
        <v>217800</v>
      </c>
      <c r="I21" s="8" t="s">
        <v>216</v>
      </c>
      <c r="J21" s="8" t="s">
        <v>286</v>
      </c>
      <c r="K21" s="1"/>
      <c r="L21" s="1"/>
      <c r="M21" s="1"/>
      <c r="N21" s="1"/>
    </row>
    <row r="22" spans="1:14" ht="25.5" x14ac:dyDescent="0.25">
      <c r="A22" s="159" t="s">
        <v>284</v>
      </c>
      <c r="B22" s="160" t="s">
        <v>285</v>
      </c>
      <c r="C22" s="8" t="s">
        <v>71</v>
      </c>
      <c r="D22" s="160" t="s">
        <v>6</v>
      </c>
      <c r="E22" s="160">
        <v>45</v>
      </c>
      <c r="F22" s="118">
        <v>3520</v>
      </c>
      <c r="G22" s="118">
        <f t="shared" si="0"/>
        <v>158400</v>
      </c>
      <c r="H22" s="160">
        <v>158400</v>
      </c>
      <c r="I22" s="8" t="s">
        <v>216</v>
      </c>
      <c r="J22" s="8" t="s">
        <v>288</v>
      </c>
      <c r="K22" s="1"/>
      <c r="L22" s="1"/>
      <c r="M22" s="1"/>
      <c r="N22" s="1"/>
    </row>
    <row r="23" spans="1:14" ht="24" x14ac:dyDescent="0.25">
      <c r="A23" s="168" t="s">
        <v>289</v>
      </c>
      <c r="B23" s="209" t="s">
        <v>285</v>
      </c>
      <c r="C23" s="8" t="s">
        <v>71</v>
      </c>
      <c r="D23" s="209" t="s">
        <v>6</v>
      </c>
      <c r="E23" s="209">
        <v>20</v>
      </c>
      <c r="F23" s="118">
        <f>G23/E23</f>
        <v>14085</v>
      </c>
      <c r="G23" s="118">
        <v>281700</v>
      </c>
      <c r="H23" s="209">
        <v>281700</v>
      </c>
      <c r="I23" s="301" t="s">
        <v>216</v>
      </c>
      <c r="J23" s="2" t="s">
        <v>290</v>
      </c>
      <c r="K23" s="1"/>
      <c r="L23" s="1"/>
      <c r="M23" s="1"/>
      <c r="N23" s="1"/>
    </row>
    <row r="24" spans="1:14" x14ac:dyDescent="0.25">
      <c r="A24" s="6" t="s">
        <v>1</v>
      </c>
      <c r="B24" s="6"/>
      <c r="C24" s="6"/>
      <c r="D24" s="58"/>
      <c r="E24" s="58"/>
      <c r="F24" s="58"/>
      <c r="G24" s="296">
        <f>SUM(G14:G23)</f>
        <v>1772000</v>
      </c>
      <c r="H24" s="60"/>
      <c r="I24" s="60"/>
      <c r="J24" s="58"/>
    </row>
  </sheetData>
  <mergeCells count="16">
    <mergeCell ref="I15:I20"/>
    <mergeCell ref="J8:J9"/>
    <mergeCell ref="B4:N4"/>
    <mergeCell ref="I8:I9"/>
    <mergeCell ref="A8:A9"/>
    <mergeCell ref="B8:B9"/>
    <mergeCell ref="C8:C9"/>
    <mergeCell ref="D8:D9"/>
    <mergeCell ref="E8:E9"/>
    <mergeCell ref="A15:A20"/>
    <mergeCell ref="B15:B20"/>
    <mergeCell ref="C15:C19"/>
    <mergeCell ref="H15:H20"/>
    <mergeCell ref="F8:F9"/>
    <mergeCell ref="G8:G9"/>
    <mergeCell ref="H8:H9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2"/>
  <sheetViews>
    <sheetView workbookViewId="0">
      <selection activeCell="F6" sqref="F6:J11"/>
    </sheetView>
  </sheetViews>
  <sheetFormatPr defaultRowHeight="15" x14ac:dyDescent="0.25"/>
  <cols>
    <col min="1" max="1" width="21.42578125" style="14" customWidth="1"/>
    <col min="2" max="2" width="24.85546875" style="14" customWidth="1"/>
    <col min="3" max="3" width="22.42578125" style="14" customWidth="1"/>
    <col min="4" max="4" width="11.28515625" style="14" customWidth="1"/>
    <col min="5" max="5" width="13" style="14" customWidth="1"/>
    <col min="6" max="6" width="14.5703125" style="14" customWidth="1"/>
    <col min="7" max="7" width="12.85546875" style="14" customWidth="1"/>
    <col min="8" max="9" width="14.42578125" style="14" customWidth="1"/>
    <col min="10" max="10" width="19" style="14" customWidth="1"/>
    <col min="11" max="11" width="20" style="14" customWidth="1"/>
    <col min="12" max="16384" width="9.140625" style="14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x14ac:dyDescent="0.25">
      <c r="A2" s="1"/>
      <c r="B2" s="242" t="s">
        <v>142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1"/>
      <c r="Q2" s="1"/>
    </row>
    <row r="3" spans="1:17" x14ac:dyDescent="0.25">
      <c r="A3" s="1"/>
      <c r="B3" s="4"/>
      <c r="C3" s="4"/>
      <c r="D3" s="4"/>
      <c r="E3" s="4"/>
      <c r="F3" s="1"/>
      <c r="G3" s="1"/>
      <c r="H3" s="1"/>
      <c r="I3" s="1"/>
      <c r="K3" s="4"/>
      <c r="L3" s="1"/>
      <c r="M3" s="1"/>
      <c r="N3" s="1"/>
      <c r="O3" s="1"/>
      <c r="P3" s="1"/>
      <c r="Q3" s="1"/>
    </row>
    <row r="5" spans="1:17" ht="25.5" x14ac:dyDescent="0.25">
      <c r="A5" s="35" t="s">
        <v>43</v>
      </c>
      <c r="B5" s="35" t="s">
        <v>42</v>
      </c>
      <c r="C5" s="35" t="s">
        <v>39</v>
      </c>
      <c r="D5" s="35" t="s">
        <v>7</v>
      </c>
      <c r="E5" s="35" t="s">
        <v>0</v>
      </c>
      <c r="F5" s="35" t="s">
        <v>17</v>
      </c>
      <c r="G5" s="32" t="s">
        <v>46</v>
      </c>
      <c r="H5" s="35" t="s">
        <v>40</v>
      </c>
      <c r="I5" s="35" t="s">
        <v>157</v>
      </c>
      <c r="J5" s="35" t="s">
        <v>41</v>
      </c>
    </row>
    <row r="6" spans="1:17" ht="75" x14ac:dyDescent="0.25">
      <c r="A6" s="180" t="s">
        <v>169</v>
      </c>
      <c r="B6" s="181" t="s">
        <v>170</v>
      </c>
      <c r="C6" s="252" t="s">
        <v>171</v>
      </c>
      <c r="D6" s="182" t="s">
        <v>38</v>
      </c>
      <c r="E6" s="182">
        <v>1</v>
      </c>
      <c r="F6" s="183">
        <v>920000</v>
      </c>
      <c r="G6" s="183">
        <v>920000</v>
      </c>
      <c r="H6" s="182" t="s">
        <v>172</v>
      </c>
      <c r="I6" s="182" t="s">
        <v>216</v>
      </c>
      <c r="J6" s="252" t="s">
        <v>173</v>
      </c>
    </row>
    <row r="7" spans="1:17" x14ac:dyDescent="0.25">
      <c r="A7" s="180" t="s">
        <v>22</v>
      </c>
      <c r="B7" s="181"/>
      <c r="C7" s="252" t="s">
        <v>254</v>
      </c>
      <c r="D7" s="182" t="s">
        <v>38</v>
      </c>
      <c r="E7" s="182">
        <v>1</v>
      </c>
      <c r="F7" s="183">
        <v>80000</v>
      </c>
      <c r="G7" s="183">
        <v>80000</v>
      </c>
      <c r="H7" s="182"/>
      <c r="I7" s="182" t="s">
        <v>216</v>
      </c>
      <c r="J7" s="252" t="s">
        <v>254</v>
      </c>
    </row>
    <row r="8" spans="1:17" ht="36.75" customHeight="1" x14ac:dyDescent="0.25">
      <c r="A8" s="290" t="s">
        <v>158</v>
      </c>
      <c r="B8" s="302" t="s">
        <v>317</v>
      </c>
      <c r="C8" s="252" t="s">
        <v>254</v>
      </c>
      <c r="D8" s="182" t="s">
        <v>38</v>
      </c>
      <c r="E8" s="182">
        <v>1</v>
      </c>
      <c r="F8" s="183">
        <v>833199</v>
      </c>
      <c r="G8" s="183">
        <v>833199</v>
      </c>
      <c r="H8" s="182"/>
      <c r="I8" s="182" t="s">
        <v>216</v>
      </c>
      <c r="J8" s="252" t="s">
        <v>254</v>
      </c>
    </row>
    <row r="9" spans="1:17" ht="21" customHeight="1" x14ac:dyDescent="0.25">
      <c r="A9" s="290"/>
      <c r="B9" s="302"/>
      <c r="C9" s="252"/>
      <c r="D9" s="182"/>
      <c r="E9" s="182"/>
      <c r="F9" s="183"/>
      <c r="G9" s="183"/>
      <c r="H9" s="182"/>
      <c r="I9" s="182" t="s">
        <v>216</v>
      </c>
      <c r="J9" s="252" t="s">
        <v>321</v>
      </c>
    </row>
    <row r="10" spans="1:17" x14ac:dyDescent="0.25">
      <c r="A10" s="6"/>
      <c r="B10" s="6"/>
      <c r="C10" s="6"/>
      <c r="D10" s="276"/>
      <c r="E10" s="58"/>
      <c r="F10" s="58"/>
      <c r="G10" s="59">
        <f>SUM(G6:G9)</f>
        <v>1833199</v>
      </c>
      <c r="H10" s="60"/>
      <c r="I10" s="60"/>
      <c r="J10" s="58"/>
    </row>
    <row r="11" spans="1:17" ht="45" x14ac:dyDescent="0.25">
      <c r="A11" s="175" t="s">
        <v>300</v>
      </c>
      <c r="B11" s="181" t="s">
        <v>301</v>
      </c>
      <c r="C11" s="252" t="s">
        <v>302</v>
      </c>
      <c r="D11" s="182" t="s">
        <v>38</v>
      </c>
      <c r="E11" s="182">
        <v>1</v>
      </c>
      <c r="F11" s="183">
        <v>909705</v>
      </c>
      <c r="G11" s="183">
        <f>F11</f>
        <v>909705</v>
      </c>
      <c r="H11" s="182" t="s">
        <v>303</v>
      </c>
      <c r="I11" s="182" t="s">
        <v>216</v>
      </c>
      <c r="J11" s="252" t="s">
        <v>302</v>
      </c>
    </row>
    <row r="12" spans="1:17" x14ac:dyDescent="0.25">
      <c r="A12" s="6"/>
      <c r="B12" s="6"/>
      <c r="C12" s="6"/>
      <c r="D12" s="58"/>
      <c r="E12" s="58"/>
      <c r="F12" s="58"/>
      <c r="G12" s="59">
        <f>SUM(G11:G11)</f>
        <v>909705</v>
      </c>
      <c r="H12" s="60"/>
      <c r="I12" s="60"/>
      <c r="J12" s="58"/>
    </row>
  </sheetData>
  <mergeCells count="3">
    <mergeCell ref="B2:O2"/>
    <mergeCell ref="A8:A9"/>
    <mergeCell ref="B8:B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6"/>
  <sheetViews>
    <sheetView workbookViewId="0">
      <selection activeCell="I7" sqref="I7"/>
    </sheetView>
  </sheetViews>
  <sheetFormatPr defaultRowHeight="15" x14ac:dyDescent="0.25"/>
  <cols>
    <col min="1" max="1" width="31.140625" customWidth="1"/>
    <col min="2" max="2" width="20.5703125" customWidth="1"/>
    <col min="3" max="3" width="17.42578125" customWidth="1"/>
    <col min="4" max="4" width="12.85546875" customWidth="1"/>
    <col min="5" max="5" width="11.28515625" customWidth="1"/>
    <col min="6" max="6" width="16.7109375" customWidth="1"/>
    <col min="7" max="7" width="13.7109375" customWidth="1"/>
    <col min="8" max="9" width="11.7109375" customWidth="1"/>
    <col min="10" max="10" width="17.5703125" customWidth="1"/>
    <col min="11" max="11" width="20" customWidth="1"/>
  </cols>
  <sheetData>
    <row r="1" spans="1:1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36" customHeight="1" x14ac:dyDescent="0.25">
      <c r="A2" s="1"/>
      <c r="B2" s="230" t="s">
        <v>143</v>
      </c>
      <c r="C2" s="230"/>
      <c r="D2" s="230"/>
      <c r="E2" s="230"/>
      <c r="F2" s="230"/>
      <c r="G2" s="230"/>
      <c r="H2" s="1"/>
      <c r="I2" s="1"/>
      <c r="J2" s="4"/>
      <c r="K2" s="15"/>
      <c r="L2" s="14"/>
      <c r="M2" s="14"/>
      <c r="N2" s="14"/>
      <c r="O2" s="14"/>
      <c r="P2" s="14"/>
      <c r="Q2" s="14"/>
    </row>
    <row r="3" spans="1:17" x14ac:dyDescent="0.25">
      <c r="A3" s="1"/>
      <c r="B3" s="4"/>
      <c r="C3" s="1"/>
      <c r="D3" s="1"/>
      <c r="E3" s="1"/>
      <c r="F3" s="1"/>
      <c r="G3" s="1"/>
      <c r="H3" s="28"/>
      <c r="I3" s="28"/>
      <c r="J3" s="4"/>
      <c r="K3" s="15"/>
      <c r="L3" s="14"/>
      <c r="M3" s="14"/>
      <c r="N3" s="14"/>
      <c r="O3" s="14"/>
      <c r="P3" s="14"/>
      <c r="Q3" s="14"/>
    </row>
    <row r="4" spans="1:17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</row>
    <row r="5" spans="1:17" ht="25.5" x14ac:dyDescent="0.25">
      <c r="A5" s="35" t="s">
        <v>43</v>
      </c>
      <c r="B5" s="35" t="s">
        <v>42</v>
      </c>
      <c r="C5" s="35" t="s">
        <v>39</v>
      </c>
      <c r="D5" s="35" t="s">
        <v>7</v>
      </c>
      <c r="E5" s="35" t="s">
        <v>0</v>
      </c>
      <c r="F5" s="35" t="s">
        <v>17</v>
      </c>
      <c r="G5" s="32" t="s">
        <v>46</v>
      </c>
      <c r="H5" s="35" t="s">
        <v>40</v>
      </c>
      <c r="I5" s="35" t="s">
        <v>157</v>
      </c>
      <c r="J5" s="35" t="s">
        <v>41</v>
      </c>
    </row>
    <row r="6" spans="1:17" ht="15" customHeight="1" x14ac:dyDescent="0.25">
      <c r="A6" s="222" t="s">
        <v>62</v>
      </c>
      <c r="B6" s="224" t="s">
        <v>135</v>
      </c>
      <c r="C6" s="222" t="s">
        <v>63</v>
      </c>
      <c r="D6" s="225" t="s">
        <v>21</v>
      </c>
      <c r="E6" s="225">
        <v>1</v>
      </c>
      <c r="F6" s="215">
        <v>256797</v>
      </c>
      <c r="G6" s="215">
        <v>304186.5</v>
      </c>
      <c r="H6" s="217" t="s">
        <v>53</v>
      </c>
      <c r="I6" s="86"/>
      <c r="J6" s="222" t="s">
        <v>63</v>
      </c>
    </row>
    <row r="7" spans="1:17" ht="56.25" customHeight="1" x14ac:dyDescent="0.25">
      <c r="A7" s="223"/>
      <c r="B7" s="220"/>
      <c r="C7" s="223"/>
      <c r="D7" s="226"/>
      <c r="E7" s="226"/>
      <c r="F7" s="216"/>
      <c r="G7" s="216"/>
      <c r="H7" s="218"/>
      <c r="I7" s="87" t="s">
        <v>216</v>
      </c>
      <c r="J7" s="223"/>
    </row>
    <row r="8" spans="1:17" ht="15.75" thickBot="1" x14ac:dyDescent="0.3">
      <c r="A8" s="172" t="s">
        <v>8</v>
      </c>
      <c r="B8" s="172" t="s">
        <v>285</v>
      </c>
      <c r="C8" s="26" t="s">
        <v>4</v>
      </c>
      <c r="D8" s="173" t="s">
        <v>38</v>
      </c>
      <c r="E8" s="173">
        <v>1</v>
      </c>
      <c r="F8" s="186">
        <v>16450.560000000001</v>
      </c>
      <c r="G8" s="186">
        <v>16450.560000000001</v>
      </c>
      <c r="H8" s="174" t="s">
        <v>93</v>
      </c>
      <c r="I8" s="174"/>
      <c r="J8" s="26" t="s">
        <v>4</v>
      </c>
    </row>
    <row r="9" spans="1:17" ht="15.75" thickBot="1" x14ac:dyDescent="0.3">
      <c r="A9" s="18"/>
      <c r="B9" s="18"/>
      <c r="C9" s="18"/>
      <c r="D9" s="16"/>
      <c r="E9" s="16"/>
      <c r="F9" s="16"/>
      <c r="G9" s="21">
        <f>SUM(G6:G8)</f>
        <v>320637.06</v>
      </c>
      <c r="H9" s="17"/>
      <c r="I9" s="84"/>
      <c r="J9" s="29"/>
    </row>
    <row r="10" spans="1:17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</row>
    <row r="11" spans="1:17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</row>
    <row r="12" spans="1:17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8"/>
    </row>
    <row r="13" spans="1:17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</row>
    <row r="14" spans="1:17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</row>
    <row r="15" spans="1:17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</row>
    <row r="16" spans="1:17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</row>
  </sheetData>
  <mergeCells count="10">
    <mergeCell ref="B2:G2"/>
    <mergeCell ref="J6:J7"/>
    <mergeCell ref="A6:A7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18"/>
  <sheetViews>
    <sheetView workbookViewId="0">
      <selection activeCell="I7" sqref="I7:I8"/>
    </sheetView>
  </sheetViews>
  <sheetFormatPr defaultRowHeight="15" x14ac:dyDescent="0.25"/>
  <cols>
    <col min="1" max="1" width="21.85546875" customWidth="1"/>
    <col min="2" max="2" width="24.85546875" customWidth="1"/>
    <col min="3" max="3" width="18.5703125" customWidth="1"/>
    <col min="4" max="4" width="9.7109375" customWidth="1"/>
    <col min="5" max="5" width="12.85546875" customWidth="1"/>
    <col min="6" max="6" width="14" customWidth="1"/>
    <col min="7" max="7" width="12.85546875" customWidth="1"/>
    <col min="8" max="9" width="14.140625" customWidth="1"/>
    <col min="10" max="10" width="22.5703125" customWidth="1"/>
    <col min="11" max="11" width="11.140625" customWidth="1"/>
    <col min="12" max="12" width="20" customWidth="1"/>
    <col min="15" max="15" width="10" bestFit="1" customWidth="1"/>
    <col min="16" max="16" width="12.1406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230" t="s">
        <v>144</v>
      </c>
      <c r="C3" s="230"/>
      <c r="D3" s="230"/>
      <c r="E3" s="230"/>
      <c r="F3" s="230"/>
      <c r="G3" s="230"/>
      <c r="H3" s="1"/>
      <c r="I3" s="1"/>
      <c r="J3" s="1"/>
    </row>
    <row r="4" spans="1:10" x14ac:dyDescent="0.25">
      <c r="A4" s="1"/>
      <c r="B4" s="22"/>
      <c r="C4" s="22"/>
      <c r="D4" s="22"/>
      <c r="E4" s="22"/>
      <c r="F4" s="22"/>
      <c r="G4" s="22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5.5" x14ac:dyDescent="0.25">
      <c r="A6" s="35" t="s">
        <v>43</v>
      </c>
      <c r="B6" s="35" t="s">
        <v>42</v>
      </c>
      <c r="C6" s="35" t="s">
        <v>39</v>
      </c>
      <c r="D6" s="35" t="s">
        <v>7</v>
      </c>
      <c r="E6" s="35" t="s">
        <v>0</v>
      </c>
      <c r="F6" s="35" t="s">
        <v>17</v>
      </c>
      <c r="G6" s="32" t="s">
        <v>46</v>
      </c>
      <c r="H6" s="35" t="s">
        <v>40</v>
      </c>
      <c r="I6" s="35" t="s">
        <v>157</v>
      </c>
      <c r="J6" s="35" t="s">
        <v>41</v>
      </c>
    </row>
    <row r="7" spans="1:10" x14ac:dyDescent="0.25">
      <c r="A7" s="222" t="s">
        <v>64</v>
      </c>
      <c r="B7" s="224" t="s">
        <v>135</v>
      </c>
      <c r="C7" s="222" t="s">
        <v>23</v>
      </c>
      <c r="D7" s="225" t="s">
        <v>21</v>
      </c>
      <c r="E7" s="225">
        <v>1</v>
      </c>
      <c r="F7" s="215">
        <v>7670000</v>
      </c>
      <c r="G7" s="215">
        <v>7670000</v>
      </c>
      <c r="H7" s="217" t="s">
        <v>97</v>
      </c>
      <c r="I7" s="221" t="s">
        <v>216</v>
      </c>
      <c r="J7" s="222" t="s">
        <v>23</v>
      </c>
    </row>
    <row r="8" spans="1:10" ht="82.5" customHeight="1" x14ac:dyDescent="0.25">
      <c r="A8" s="223"/>
      <c r="B8" s="220"/>
      <c r="C8" s="223"/>
      <c r="D8" s="226"/>
      <c r="E8" s="226"/>
      <c r="F8" s="216"/>
      <c r="G8" s="216"/>
      <c r="H8" s="218"/>
      <c r="I8" s="218"/>
      <c r="J8" s="223"/>
    </row>
    <row r="9" spans="1:10" ht="15.75" thickBot="1" x14ac:dyDescent="0.3">
      <c r="A9" s="42"/>
      <c r="B9" s="35"/>
      <c r="C9" s="26"/>
      <c r="D9" s="11"/>
      <c r="E9" s="11"/>
      <c r="F9" s="57"/>
      <c r="G9" s="57"/>
      <c r="H9" s="43"/>
      <c r="I9" s="93"/>
      <c r="J9" s="26"/>
    </row>
    <row r="10" spans="1:10" ht="15.75" thickBot="1" x14ac:dyDescent="0.3">
      <c r="A10" s="18"/>
      <c r="B10" s="18"/>
      <c r="C10" s="18"/>
      <c r="D10" s="16"/>
      <c r="E10" s="16"/>
      <c r="F10" s="16"/>
      <c r="G10" s="21">
        <f>SUM(G7:G9)</f>
        <v>7670000</v>
      </c>
      <c r="H10" s="17"/>
      <c r="I10" s="84"/>
      <c r="J10" s="29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11">
    <mergeCell ref="A7:A8"/>
    <mergeCell ref="B7:B8"/>
    <mergeCell ref="C7:C8"/>
    <mergeCell ref="D7:D8"/>
    <mergeCell ref="E7:E8"/>
    <mergeCell ref="F7:F8"/>
    <mergeCell ref="G7:G8"/>
    <mergeCell ref="H7:H8"/>
    <mergeCell ref="J7:J8"/>
    <mergeCell ref="B3:G3"/>
    <mergeCell ref="I7:I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22"/>
  <sheetViews>
    <sheetView workbookViewId="0">
      <selection activeCell="I18" sqref="I18"/>
    </sheetView>
  </sheetViews>
  <sheetFormatPr defaultRowHeight="15" x14ac:dyDescent="0.25"/>
  <cols>
    <col min="1" max="1" width="23.140625" customWidth="1"/>
    <col min="2" max="2" width="16.42578125" style="5" customWidth="1"/>
    <col min="3" max="3" width="15.7109375" style="5" customWidth="1"/>
    <col min="4" max="4" width="12.42578125" style="5" customWidth="1"/>
    <col min="5" max="5" width="11.28515625" style="5" customWidth="1"/>
    <col min="6" max="6" width="20.28515625" customWidth="1"/>
    <col min="7" max="7" width="15.85546875" customWidth="1"/>
    <col min="8" max="9" width="12.5703125" customWidth="1"/>
    <col min="10" max="10" width="24.5703125" style="5" customWidth="1"/>
    <col min="11" max="11" width="29.42578125" style="5" customWidth="1"/>
    <col min="12" max="12" width="9.140625" customWidth="1"/>
    <col min="13" max="13" width="8.42578125" customWidth="1"/>
    <col min="14" max="14" width="13.42578125" customWidth="1"/>
    <col min="15" max="15" width="14.28515625" customWidth="1"/>
    <col min="16" max="16" width="16.5703125" customWidth="1"/>
    <col min="17" max="17" width="12.140625" customWidth="1"/>
  </cols>
  <sheetData>
    <row r="2" spans="1:15" x14ac:dyDescent="0.25">
      <c r="A2" s="1"/>
      <c r="B2" s="4"/>
      <c r="C2" s="4"/>
      <c r="D2" s="4"/>
      <c r="E2" s="4"/>
      <c r="F2" s="1"/>
      <c r="G2" s="1"/>
      <c r="H2" s="1"/>
      <c r="I2" s="1"/>
      <c r="J2" s="4"/>
    </row>
    <row r="3" spans="1:15" x14ac:dyDescent="0.25">
      <c r="A3" s="1"/>
      <c r="B3" s="230" t="s">
        <v>145</v>
      </c>
      <c r="C3" s="230"/>
      <c r="D3" s="230"/>
      <c r="E3" s="230"/>
      <c r="F3" s="230"/>
      <c r="G3" s="230"/>
      <c r="H3" s="230"/>
      <c r="I3" s="230"/>
      <c r="J3" s="230"/>
      <c r="K3" s="4"/>
      <c r="L3" s="1"/>
      <c r="M3" s="1"/>
      <c r="N3" s="1"/>
      <c r="O3" s="1"/>
    </row>
    <row r="4" spans="1:15" x14ac:dyDescent="0.25">
      <c r="A4" s="1"/>
      <c r="B4" s="4"/>
      <c r="C4" s="4"/>
      <c r="D4" s="4"/>
      <c r="E4" s="4"/>
      <c r="F4" s="1"/>
      <c r="G4" s="1"/>
      <c r="H4" s="1"/>
      <c r="I4" s="1"/>
      <c r="J4" s="4"/>
      <c r="K4" s="4"/>
      <c r="L4" s="1"/>
      <c r="M4" s="1"/>
      <c r="N4" s="1"/>
      <c r="O4" s="1"/>
    </row>
    <row r="5" spans="1:15" ht="39.75" customHeight="1" x14ac:dyDescent="0.25">
      <c r="A5" s="35" t="s">
        <v>43</v>
      </c>
      <c r="B5" s="35" t="s">
        <v>42</v>
      </c>
      <c r="C5" s="35" t="s">
        <v>39</v>
      </c>
      <c r="D5" s="35" t="s">
        <v>7</v>
      </c>
      <c r="E5" s="35" t="s">
        <v>0</v>
      </c>
      <c r="F5" s="35" t="s">
        <v>17</v>
      </c>
      <c r="G5" s="32" t="s">
        <v>46</v>
      </c>
      <c r="H5" s="35" t="s">
        <v>40</v>
      </c>
      <c r="I5" s="35" t="s">
        <v>157</v>
      </c>
      <c r="J5" s="35" t="s">
        <v>41</v>
      </c>
      <c r="K5" s="4"/>
      <c r="L5" s="1"/>
      <c r="M5" s="1"/>
      <c r="N5" s="1"/>
      <c r="O5" s="1"/>
    </row>
    <row r="6" spans="1:15" ht="36" customHeight="1" x14ac:dyDescent="0.25">
      <c r="A6" s="309" t="s">
        <v>66</v>
      </c>
      <c r="B6" s="309" t="s">
        <v>146</v>
      </c>
      <c r="C6" s="309" t="s">
        <v>71</v>
      </c>
      <c r="D6" s="11" t="s">
        <v>80</v>
      </c>
      <c r="E6" s="8">
        <v>1</v>
      </c>
      <c r="F6" s="44">
        <v>217644.16</v>
      </c>
      <c r="G6" s="44">
        <v>217644.16</v>
      </c>
      <c r="H6" s="306" t="s">
        <v>65</v>
      </c>
      <c r="I6" s="306" t="s">
        <v>216</v>
      </c>
      <c r="J6" s="303" t="s">
        <v>71</v>
      </c>
      <c r="K6" s="4"/>
      <c r="L6" s="1"/>
      <c r="M6" s="1"/>
      <c r="N6" s="1"/>
      <c r="O6" s="1"/>
    </row>
    <row r="7" spans="1:15" ht="31.5" customHeight="1" x14ac:dyDescent="0.25">
      <c r="A7" s="309"/>
      <c r="B7" s="309"/>
      <c r="C7" s="309"/>
      <c r="D7" s="11" t="s">
        <v>6</v>
      </c>
      <c r="E7" s="8">
        <v>1</v>
      </c>
      <c r="F7" s="44">
        <v>518669.33</v>
      </c>
      <c r="G7" s="44">
        <v>518669.33</v>
      </c>
      <c r="H7" s="307"/>
      <c r="I7" s="307"/>
      <c r="J7" s="304"/>
      <c r="K7" s="4"/>
      <c r="L7" s="1"/>
      <c r="M7" s="1"/>
      <c r="N7" s="1"/>
      <c r="O7" s="1"/>
    </row>
    <row r="8" spans="1:15" x14ac:dyDescent="0.25">
      <c r="A8" s="309"/>
      <c r="B8" s="309"/>
      <c r="C8" s="309"/>
      <c r="D8" s="11" t="s">
        <v>6</v>
      </c>
      <c r="E8" s="8">
        <v>1</v>
      </c>
      <c r="F8" s="44">
        <v>296114.5</v>
      </c>
      <c r="G8" s="44">
        <v>296114.5</v>
      </c>
      <c r="H8" s="307"/>
      <c r="I8" s="307"/>
      <c r="J8" s="304"/>
      <c r="K8" s="4"/>
      <c r="L8" s="1"/>
      <c r="M8" s="1"/>
      <c r="N8" s="1"/>
      <c r="O8" s="1"/>
    </row>
    <row r="9" spans="1:15" x14ac:dyDescent="0.25">
      <c r="A9" s="309"/>
      <c r="B9" s="309"/>
      <c r="C9" s="309"/>
      <c r="D9" s="11" t="s">
        <v>6</v>
      </c>
      <c r="E9" s="8">
        <v>1</v>
      </c>
      <c r="F9" s="44">
        <v>145222</v>
      </c>
      <c r="G9" s="44">
        <v>145222</v>
      </c>
      <c r="H9" s="307"/>
      <c r="I9" s="307"/>
      <c r="J9" s="304"/>
      <c r="K9" s="4"/>
      <c r="L9" s="1"/>
      <c r="M9" s="1"/>
      <c r="N9" s="1"/>
      <c r="O9" s="1"/>
    </row>
    <row r="10" spans="1:15" x14ac:dyDescent="0.25">
      <c r="A10" s="309"/>
      <c r="B10" s="309"/>
      <c r="C10" s="309"/>
      <c r="D10" s="11" t="s">
        <v>6</v>
      </c>
      <c r="E10" s="8">
        <v>1</v>
      </c>
      <c r="F10" s="44">
        <v>467472.36</v>
      </c>
      <c r="G10" s="44">
        <v>467472.36</v>
      </c>
      <c r="H10" s="307"/>
      <c r="I10" s="307"/>
      <c r="J10" s="304"/>
      <c r="K10" s="4"/>
      <c r="L10" s="1"/>
      <c r="M10" s="1"/>
      <c r="N10" s="1"/>
      <c r="O10" s="1"/>
    </row>
    <row r="11" spans="1:15" x14ac:dyDescent="0.25">
      <c r="A11" s="309"/>
      <c r="B11" s="309"/>
      <c r="C11" s="309"/>
      <c r="D11" s="11" t="s">
        <v>6</v>
      </c>
      <c r="E11" s="8">
        <v>1</v>
      </c>
      <c r="F11" s="44">
        <v>763173.77</v>
      </c>
      <c r="G11" s="44">
        <v>763173.77</v>
      </c>
      <c r="H11" s="307"/>
      <c r="I11" s="307"/>
      <c r="J11" s="304"/>
      <c r="K11" s="4"/>
      <c r="L11" s="1"/>
      <c r="M11" s="1"/>
      <c r="N11" s="1"/>
      <c r="O11" s="1"/>
    </row>
    <row r="12" spans="1:15" x14ac:dyDescent="0.25">
      <c r="A12" s="309"/>
      <c r="B12" s="309"/>
      <c r="C12" s="309"/>
      <c r="D12" s="11" t="s">
        <v>6</v>
      </c>
      <c r="E12" s="8">
        <v>1</v>
      </c>
      <c r="F12" s="44">
        <v>238372.17</v>
      </c>
      <c r="G12" s="44">
        <v>238372.17</v>
      </c>
      <c r="H12" s="307"/>
      <c r="I12" s="307"/>
      <c r="J12" s="304"/>
      <c r="K12" s="4"/>
      <c r="L12" s="1"/>
      <c r="M12" s="1"/>
      <c r="N12" s="1"/>
      <c r="O12" s="1"/>
    </row>
    <row r="13" spans="1:15" x14ac:dyDescent="0.25">
      <c r="A13" s="309"/>
      <c r="B13" s="309"/>
      <c r="C13" s="309"/>
      <c r="D13" s="11" t="s">
        <v>6</v>
      </c>
      <c r="E13" s="8">
        <v>1</v>
      </c>
      <c r="F13" s="44">
        <v>44417.18</v>
      </c>
      <c r="G13" s="44">
        <v>44417.18</v>
      </c>
      <c r="H13" s="307"/>
      <c r="I13" s="307"/>
      <c r="J13" s="304"/>
      <c r="K13" s="4"/>
      <c r="L13" s="1"/>
      <c r="M13" s="1"/>
      <c r="N13" s="1"/>
      <c r="O13" s="1"/>
    </row>
    <row r="14" spans="1:15" x14ac:dyDescent="0.25">
      <c r="A14" s="309"/>
      <c r="B14" s="309"/>
      <c r="C14" s="309"/>
      <c r="D14" s="11" t="s">
        <v>6</v>
      </c>
      <c r="E14" s="8">
        <v>1</v>
      </c>
      <c r="F14" s="44">
        <v>1323987.2</v>
      </c>
      <c r="G14" s="44">
        <v>1323987.2</v>
      </c>
      <c r="H14" s="307"/>
      <c r="I14" s="307"/>
      <c r="J14" s="304"/>
      <c r="K14" s="4"/>
      <c r="L14" s="1"/>
      <c r="M14" s="1"/>
      <c r="N14" s="1"/>
      <c r="O14" s="1"/>
    </row>
    <row r="15" spans="1:15" x14ac:dyDescent="0.25">
      <c r="A15" s="309"/>
      <c r="B15" s="309"/>
      <c r="C15" s="309"/>
      <c r="D15" s="11" t="s">
        <v>6</v>
      </c>
      <c r="E15" s="8">
        <v>1</v>
      </c>
      <c r="F15" s="44">
        <v>483806.4</v>
      </c>
      <c r="G15" s="44">
        <v>483806.4</v>
      </c>
      <c r="H15" s="307"/>
      <c r="I15" s="307"/>
      <c r="J15" s="304"/>
      <c r="K15" s="4"/>
      <c r="L15" s="1"/>
      <c r="M15" s="1"/>
      <c r="N15" s="1"/>
      <c r="O15" s="1"/>
    </row>
    <row r="16" spans="1:15" x14ac:dyDescent="0.25">
      <c r="A16" s="62"/>
      <c r="B16" s="62"/>
      <c r="C16" s="62"/>
      <c r="D16" s="64" t="s">
        <v>6</v>
      </c>
      <c r="E16" s="8">
        <v>1</v>
      </c>
      <c r="F16" s="44">
        <v>140000</v>
      </c>
      <c r="G16" s="44">
        <v>140000</v>
      </c>
      <c r="H16" s="308"/>
      <c r="I16" s="308"/>
      <c r="J16" s="305"/>
      <c r="K16" s="4"/>
      <c r="L16" s="1"/>
      <c r="M16" s="1"/>
      <c r="N16" s="1"/>
      <c r="O16" s="1"/>
    </row>
    <row r="17" spans="1:15" ht="12.75" customHeight="1" x14ac:dyDescent="0.25">
      <c r="A17" s="73"/>
      <c r="B17" s="257"/>
      <c r="C17" s="257"/>
      <c r="D17" s="257"/>
      <c r="E17" s="257"/>
      <c r="F17" s="58" t="s">
        <v>1</v>
      </c>
      <c r="G17" s="258">
        <f>SUM(G6:G16)</f>
        <v>4638879.07</v>
      </c>
      <c r="H17" s="73"/>
      <c r="I17" s="73"/>
      <c r="J17" s="257"/>
      <c r="K17" s="4"/>
      <c r="L17" s="1"/>
      <c r="M17" s="1"/>
      <c r="N17" s="1"/>
      <c r="O17" s="1"/>
    </row>
    <row r="18" spans="1:15" x14ac:dyDescent="0.25">
      <c r="A18" s="1"/>
      <c r="B18" s="4"/>
      <c r="C18" s="4"/>
      <c r="D18" s="4"/>
      <c r="E18" s="4"/>
      <c r="F18" s="1"/>
      <c r="G18" s="1"/>
      <c r="H18" s="1"/>
      <c r="I18" s="1"/>
      <c r="J18" s="4"/>
      <c r="K18" s="4"/>
      <c r="L18" s="1"/>
      <c r="M18" s="1"/>
      <c r="N18" s="1"/>
      <c r="O18" s="1"/>
    </row>
    <row r="19" spans="1:15" x14ac:dyDescent="0.25">
      <c r="A19" s="1"/>
      <c r="B19" s="4"/>
      <c r="C19" s="4"/>
      <c r="D19" s="4"/>
      <c r="E19" s="4"/>
      <c r="F19" s="1"/>
      <c r="G19" s="1"/>
      <c r="H19" s="1"/>
      <c r="I19" s="1"/>
      <c r="J19" s="4"/>
      <c r="K19" s="4"/>
      <c r="L19" s="1"/>
      <c r="M19" s="1"/>
      <c r="N19" s="1"/>
      <c r="O19" s="1"/>
    </row>
    <row r="20" spans="1:15" x14ac:dyDescent="0.25">
      <c r="A20" s="1"/>
      <c r="B20" s="4"/>
      <c r="C20" s="4"/>
      <c r="D20" s="4"/>
      <c r="E20" s="4"/>
      <c r="F20" s="1"/>
      <c r="G20" s="1"/>
      <c r="H20" s="1"/>
      <c r="I20" s="1"/>
      <c r="J20" s="4"/>
      <c r="K20" s="4"/>
      <c r="L20" s="1"/>
      <c r="M20" s="1"/>
      <c r="N20" s="1"/>
      <c r="O20" s="1"/>
    </row>
    <row r="21" spans="1:15" x14ac:dyDescent="0.25">
      <c r="A21" s="1"/>
      <c r="B21" s="4"/>
      <c r="C21" s="4"/>
      <c r="D21" s="4"/>
      <c r="E21" s="4"/>
      <c r="F21" s="1"/>
      <c r="G21" s="1"/>
      <c r="H21" s="1"/>
      <c r="I21" s="1"/>
      <c r="J21" s="4"/>
      <c r="K21" s="4"/>
      <c r="L21" s="1"/>
      <c r="M21" s="1"/>
      <c r="N21" s="1"/>
      <c r="O21" s="1"/>
    </row>
    <row r="22" spans="1:15" x14ac:dyDescent="0.25">
      <c r="A22" s="1"/>
      <c r="B22" s="4"/>
      <c r="C22" s="4"/>
      <c r="D22" s="4"/>
      <c r="E22" s="4"/>
      <c r="F22" s="1"/>
      <c r="G22" s="1"/>
      <c r="H22" s="1"/>
      <c r="I22" s="1"/>
      <c r="J22" s="4"/>
      <c r="K22" s="4"/>
      <c r="L22" s="1"/>
      <c r="M22" s="1"/>
      <c r="N22" s="1"/>
      <c r="O22" s="1"/>
    </row>
  </sheetData>
  <mergeCells count="7">
    <mergeCell ref="B3:J3"/>
    <mergeCell ref="B6:B15"/>
    <mergeCell ref="C6:C15"/>
    <mergeCell ref="A6:A15"/>
    <mergeCell ref="I6:I16"/>
    <mergeCell ref="H6:H16"/>
    <mergeCell ref="J6:J16"/>
  </mergeCells>
  <pageMargins left="0.17" right="0.17" top="0.21" bottom="0.74803149606299213" header="0.17" footer="0.31496062992125984"/>
  <pageSetup paperSize="9" orientation="landscape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M22"/>
  <sheetViews>
    <sheetView topLeftCell="A4" workbookViewId="0">
      <selection activeCell="I20" sqref="I20"/>
    </sheetView>
  </sheetViews>
  <sheetFormatPr defaultRowHeight="15" x14ac:dyDescent="0.25"/>
  <cols>
    <col min="1" max="1" width="29" customWidth="1"/>
    <col min="2" max="2" width="22.85546875" customWidth="1"/>
    <col min="3" max="3" width="20.140625" customWidth="1"/>
    <col min="4" max="4" width="9.85546875" customWidth="1"/>
    <col min="5" max="5" width="10.42578125" customWidth="1"/>
    <col min="6" max="6" width="13.7109375" customWidth="1"/>
    <col min="7" max="7" width="10.42578125" customWidth="1"/>
    <col min="8" max="9" width="13.85546875" customWidth="1"/>
    <col min="10" max="10" width="24.5703125" customWidth="1"/>
    <col min="12" max="12" width="23.140625" customWidth="1"/>
    <col min="15" max="15" width="11.85546875" customWidth="1"/>
    <col min="16" max="16" width="12.28515625" customWidth="1"/>
    <col min="17" max="18" width="14.5703125" customWidth="1"/>
  </cols>
  <sheetData>
    <row r="3" spans="1:13" x14ac:dyDescent="0.25">
      <c r="A3" s="1"/>
      <c r="B3" s="230" t="s">
        <v>147</v>
      </c>
      <c r="C3" s="230"/>
      <c r="D3" s="230"/>
      <c r="E3" s="230"/>
      <c r="F3" s="230"/>
      <c r="G3" s="230"/>
      <c r="H3" s="230"/>
      <c r="I3" s="230"/>
      <c r="J3" s="230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ht="25.5" x14ac:dyDescent="0.25">
      <c r="A6" s="35" t="s">
        <v>43</v>
      </c>
      <c r="B6" s="35" t="s">
        <v>42</v>
      </c>
      <c r="C6" s="35" t="s">
        <v>39</v>
      </c>
      <c r="D6" s="35" t="s">
        <v>7</v>
      </c>
      <c r="E6" s="35" t="s">
        <v>0</v>
      </c>
      <c r="F6" s="35" t="s">
        <v>17</v>
      </c>
      <c r="G6" s="32" t="s">
        <v>46</v>
      </c>
      <c r="H6" s="35" t="s">
        <v>40</v>
      </c>
      <c r="I6" s="35" t="s">
        <v>157</v>
      </c>
      <c r="J6" s="35" t="s">
        <v>41</v>
      </c>
      <c r="M6" t="s">
        <v>11</v>
      </c>
    </row>
    <row r="7" spans="1:13" x14ac:dyDescent="0.25">
      <c r="A7" s="243" t="s">
        <v>67</v>
      </c>
      <c r="B7" s="236" t="s">
        <v>148</v>
      </c>
      <c r="C7" s="236" t="s">
        <v>2</v>
      </c>
      <c r="D7" s="245" t="s">
        <v>38</v>
      </c>
      <c r="E7" s="245">
        <v>1</v>
      </c>
      <c r="F7" s="244">
        <v>4900000</v>
      </c>
      <c r="G7" s="244">
        <v>4900000</v>
      </c>
      <c r="H7" s="246" t="s">
        <v>93</v>
      </c>
      <c r="I7" s="221" t="s">
        <v>216</v>
      </c>
      <c r="J7" s="219" t="s">
        <v>2</v>
      </c>
    </row>
    <row r="8" spans="1:13" ht="37.5" customHeight="1" x14ac:dyDescent="0.25">
      <c r="A8" s="243"/>
      <c r="B8" s="236"/>
      <c r="C8" s="236"/>
      <c r="D8" s="245"/>
      <c r="E8" s="245"/>
      <c r="F8" s="244"/>
      <c r="G8" s="244"/>
      <c r="H8" s="246"/>
      <c r="I8" s="218"/>
      <c r="J8" s="220"/>
    </row>
    <row r="9" spans="1:13" ht="18" customHeight="1" x14ac:dyDescent="0.25">
      <c r="A9" s="6" t="s">
        <v>1</v>
      </c>
      <c r="B9" s="6"/>
      <c r="C9" s="275"/>
      <c r="D9" s="58"/>
      <c r="E9" s="58"/>
      <c r="F9" s="58"/>
      <c r="G9" s="59">
        <f>G7</f>
        <v>4900000</v>
      </c>
      <c r="H9" s="60"/>
      <c r="I9" s="60"/>
      <c r="J9" s="58"/>
    </row>
    <row r="10" spans="1:13" x14ac:dyDescent="0.25">
      <c r="A10" s="222" t="s">
        <v>98</v>
      </c>
      <c r="B10" s="259" t="s">
        <v>123</v>
      </c>
      <c r="C10" s="259" t="s">
        <v>71</v>
      </c>
      <c r="D10" s="142" t="s">
        <v>99</v>
      </c>
      <c r="E10" s="142">
        <v>3</v>
      </c>
      <c r="F10" s="156">
        <v>80850</v>
      </c>
      <c r="G10" s="156">
        <f>E10*F10</f>
        <v>242550</v>
      </c>
      <c r="H10" s="260" t="s">
        <v>320</v>
      </c>
      <c r="I10" s="156" t="s">
        <v>216</v>
      </c>
      <c r="J10" s="310" t="s">
        <v>71</v>
      </c>
    </row>
    <row r="11" spans="1:13" x14ac:dyDescent="0.25">
      <c r="A11" s="231"/>
      <c r="B11" s="261"/>
      <c r="C11" s="261"/>
      <c r="D11" s="142" t="s">
        <v>99</v>
      </c>
      <c r="E11" s="142">
        <v>1</v>
      </c>
      <c r="F11" s="156">
        <v>221650</v>
      </c>
      <c r="G11" s="156">
        <v>221650</v>
      </c>
      <c r="H11" s="260"/>
      <c r="I11" s="156" t="s">
        <v>216</v>
      </c>
      <c r="J11" s="311"/>
    </row>
    <row r="12" spans="1:13" x14ac:dyDescent="0.25">
      <c r="A12" s="223"/>
      <c r="B12" s="262"/>
      <c r="C12" s="262"/>
      <c r="D12" s="142" t="s">
        <v>99</v>
      </c>
      <c r="E12" s="142">
        <v>10</v>
      </c>
      <c r="F12" s="156">
        <v>3450</v>
      </c>
      <c r="G12" s="156">
        <f>E12*F12</f>
        <v>34500</v>
      </c>
      <c r="H12" s="260"/>
      <c r="I12" s="156" t="s">
        <v>216</v>
      </c>
      <c r="J12" s="311"/>
    </row>
    <row r="13" spans="1:13" ht="30" x14ac:dyDescent="0.25">
      <c r="A13" s="180" t="s">
        <v>111</v>
      </c>
      <c r="B13" s="263" t="s">
        <v>123</v>
      </c>
      <c r="C13" s="263" t="s">
        <v>71</v>
      </c>
      <c r="D13" s="142" t="s">
        <v>80</v>
      </c>
      <c r="E13" s="142">
        <v>1</v>
      </c>
      <c r="F13" s="156">
        <v>286936</v>
      </c>
      <c r="G13" s="156">
        <v>286936</v>
      </c>
      <c r="H13" s="156" t="s">
        <v>112</v>
      </c>
      <c r="I13" s="156" t="s">
        <v>216</v>
      </c>
      <c r="J13" s="311"/>
    </row>
    <row r="14" spans="1:13" ht="30" x14ac:dyDescent="0.25">
      <c r="A14" s="180" t="s">
        <v>237</v>
      </c>
      <c r="B14" s="263" t="s">
        <v>238</v>
      </c>
      <c r="C14" s="263" t="s">
        <v>71</v>
      </c>
      <c r="D14" s="142" t="s">
        <v>99</v>
      </c>
      <c r="E14" s="142">
        <v>2</v>
      </c>
      <c r="F14" s="156">
        <v>88116</v>
      </c>
      <c r="G14" s="156">
        <v>176232</v>
      </c>
      <c r="H14" s="156" t="s">
        <v>239</v>
      </c>
      <c r="I14" s="156" t="s">
        <v>216</v>
      </c>
      <c r="J14" s="311"/>
    </row>
    <row r="15" spans="1:13" ht="30" x14ac:dyDescent="0.25">
      <c r="A15" s="180" t="s">
        <v>240</v>
      </c>
      <c r="B15" s="200" t="s">
        <v>238</v>
      </c>
      <c r="C15" s="206" t="s">
        <v>71</v>
      </c>
      <c r="D15" s="203" t="s">
        <v>6</v>
      </c>
      <c r="E15" s="203">
        <v>1</v>
      </c>
      <c r="F15" s="198">
        <v>829000</v>
      </c>
      <c r="G15" s="198">
        <v>829000</v>
      </c>
      <c r="H15" s="198" t="s">
        <v>242</v>
      </c>
      <c r="I15" s="156" t="s">
        <v>216</v>
      </c>
      <c r="J15" s="311"/>
    </row>
    <row r="16" spans="1:13" ht="27.75" customHeight="1" x14ac:dyDescent="0.25">
      <c r="A16" s="255" t="s">
        <v>241</v>
      </c>
      <c r="B16" s="219" t="s">
        <v>238</v>
      </c>
      <c r="C16" s="219" t="s">
        <v>71</v>
      </c>
      <c r="D16" s="203" t="s">
        <v>99</v>
      </c>
      <c r="E16" s="203">
        <v>3</v>
      </c>
      <c r="F16" s="198">
        <v>73164</v>
      </c>
      <c r="G16" s="198">
        <v>219492</v>
      </c>
      <c r="H16" s="198"/>
      <c r="I16" s="198" t="s">
        <v>216</v>
      </c>
      <c r="J16" s="311"/>
    </row>
    <row r="17" spans="1:10" ht="27.75" customHeight="1" x14ac:dyDescent="0.25">
      <c r="A17" s="256"/>
      <c r="B17" s="224"/>
      <c r="C17" s="224"/>
      <c r="D17" s="203" t="s">
        <v>99</v>
      </c>
      <c r="E17" s="203">
        <v>6</v>
      </c>
      <c r="F17" s="198">
        <v>59786</v>
      </c>
      <c r="G17" s="198">
        <v>358716</v>
      </c>
      <c r="H17" s="198"/>
      <c r="I17" s="198" t="s">
        <v>216</v>
      </c>
      <c r="J17" s="311"/>
    </row>
    <row r="18" spans="1:10" ht="27.75" customHeight="1" x14ac:dyDescent="0.25">
      <c r="A18" s="312"/>
      <c r="B18" s="220"/>
      <c r="C18" s="220"/>
      <c r="D18" s="203" t="s">
        <v>99</v>
      </c>
      <c r="E18" s="203">
        <v>1</v>
      </c>
      <c r="F18" s="198">
        <v>97129</v>
      </c>
      <c r="G18" s="198">
        <v>97129</v>
      </c>
      <c r="H18" s="198"/>
      <c r="I18" s="198" t="s">
        <v>216</v>
      </c>
      <c r="J18" s="313"/>
    </row>
    <row r="19" spans="1:10" x14ac:dyDescent="0.25">
      <c r="A19" s="6"/>
      <c r="B19" s="6"/>
      <c r="C19" s="6"/>
      <c r="D19" s="58"/>
      <c r="E19" s="58"/>
      <c r="F19" s="58"/>
      <c r="G19" s="59">
        <f>SUM(G10:G18)</f>
        <v>2466205</v>
      </c>
      <c r="H19" s="60"/>
      <c r="I19" s="60"/>
      <c r="J19" s="58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9">
    <mergeCell ref="H7:H8"/>
    <mergeCell ref="I7:I8"/>
    <mergeCell ref="J10:J18"/>
    <mergeCell ref="A16:A18"/>
    <mergeCell ref="C16:C18"/>
    <mergeCell ref="B16:B18"/>
    <mergeCell ref="J7:J8"/>
    <mergeCell ref="B3:J3"/>
    <mergeCell ref="H10:H12"/>
    <mergeCell ref="C10:C12"/>
    <mergeCell ref="A10:A12"/>
    <mergeCell ref="B10:B12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orientation="portrait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6"/>
  <sheetViews>
    <sheetView workbookViewId="0">
      <selection activeCell="I11" sqref="I11"/>
    </sheetView>
  </sheetViews>
  <sheetFormatPr defaultRowHeight="15" x14ac:dyDescent="0.25"/>
  <cols>
    <col min="1" max="1" width="32.28515625" customWidth="1"/>
    <col min="2" max="2" width="22.28515625" customWidth="1"/>
    <col min="3" max="3" width="19.28515625" customWidth="1"/>
    <col min="4" max="4" width="8.5703125" customWidth="1"/>
    <col min="5" max="5" width="12" customWidth="1"/>
    <col min="6" max="6" width="16.42578125" customWidth="1"/>
    <col min="7" max="7" width="12.42578125" customWidth="1"/>
    <col min="8" max="9" width="15" customWidth="1"/>
    <col min="10" max="10" width="26.140625" customWidth="1"/>
    <col min="11" max="11" width="15.5703125" customWidth="1"/>
    <col min="12" max="12" width="20.7109375" customWidth="1"/>
    <col min="13" max="13" width="6.7109375" customWidth="1"/>
    <col min="14" max="14" width="8.28515625" customWidth="1"/>
    <col min="15" max="15" width="12.140625" customWidth="1"/>
    <col min="16" max="16" width="10" customWidth="1"/>
    <col min="18" max="18" width="17.28515625" customWidth="1"/>
  </cols>
  <sheetData>
    <row r="2" spans="1:18" x14ac:dyDescent="0.25">
      <c r="A2" s="1"/>
      <c r="B2" s="4"/>
      <c r="C2" s="4"/>
      <c r="D2" s="4"/>
      <c r="E2" s="4"/>
      <c r="F2" s="1"/>
      <c r="G2" s="1"/>
      <c r="H2" s="1"/>
      <c r="I2" s="1"/>
      <c r="J2" s="1"/>
      <c r="K2" s="4"/>
      <c r="L2" s="4"/>
      <c r="M2" s="1"/>
      <c r="N2" s="1"/>
      <c r="O2" s="1"/>
      <c r="P2" s="1"/>
      <c r="Q2" s="1"/>
      <c r="R2" s="1"/>
    </row>
    <row r="3" spans="1:18" x14ac:dyDescent="0.25">
      <c r="A3" s="1"/>
      <c r="B3" s="242" t="s">
        <v>149</v>
      </c>
      <c r="C3" s="242"/>
      <c r="D3" s="242"/>
      <c r="E3" s="242"/>
      <c r="F3" s="242"/>
      <c r="G3" s="242"/>
      <c r="H3" s="242"/>
      <c r="I3" s="242"/>
      <c r="J3" s="242"/>
      <c r="K3" s="4"/>
      <c r="L3" s="4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K5" s="1"/>
      <c r="L5" s="1"/>
      <c r="M5" s="1"/>
      <c r="N5" s="1"/>
      <c r="O5" s="1"/>
      <c r="P5" s="1"/>
      <c r="Q5" s="1"/>
      <c r="R5" s="1"/>
    </row>
    <row r="6" spans="1:18" ht="61.5" customHeight="1" x14ac:dyDescent="0.25">
      <c r="A6" s="35" t="s">
        <v>43</v>
      </c>
      <c r="B6" s="35" t="s">
        <v>42</v>
      </c>
      <c r="C6" s="35" t="s">
        <v>39</v>
      </c>
      <c r="D6" s="35" t="s">
        <v>7</v>
      </c>
      <c r="E6" s="35" t="s">
        <v>0</v>
      </c>
      <c r="F6" s="35" t="s">
        <v>17</v>
      </c>
      <c r="G6" s="32" t="s">
        <v>46</v>
      </c>
      <c r="H6" s="35" t="s">
        <v>40</v>
      </c>
      <c r="I6" s="35" t="s">
        <v>157</v>
      </c>
      <c r="J6" s="35" t="s">
        <v>41</v>
      </c>
    </row>
    <row r="7" spans="1:18" ht="15" customHeight="1" x14ac:dyDescent="0.25">
      <c r="A7" s="243" t="s">
        <v>8</v>
      </c>
      <c r="B7" s="236" t="s">
        <v>150</v>
      </c>
      <c r="C7" s="243" t="s">
        <v>4</v>
      </c>
      <c r="D7" s="245" t="s">
        <v>38</v>
      </c>
      <c r="E7" s="225">
        <v>1</v>
      </c>
      <c r="F7" s="215">
        <v>16450.560000000001</v>
      </c>
      <c r="G7" s="215">
        <v>16450.560000000001</v>
      </c>
      <c r="H7" s="217" t="s">
        <v>95</v>
      </c>
      <c r="I7" s="266" t="s">
        <v>216</v>
      </c>
      <c r="J7" s="222" t="s">
        <v>4</v>
      </c>
    </row>
    <row r="8" spans="1:18" ht="18" customHeight="1" x14ac:dyDescent="0.25">
      <c r="A8" s="243"/>
      <c r="B8" s="236"/>
      <c r="C8" s="243"/>
      <c r="D8" s="245"/>
      <c r="E8" s="226"/>
      <c r="F8" s="216"/>
      <c r="G8" s="216"/>
      <c r="H8" s="218"/>
      <c r="I8" s="297"/>
      <c r="J8" s="223"/>
    </row>
    <row r="9" spans="1:18" ht="27.75" customHeight="1" x14ac:dyDescent="0.25">
      <c r="A9" s="207" t="s">
        <v>8</v>
      </c>
      <c r="B9" s="206" t="s">
        <v>178</v>
      </c>
      <c r="C9" s="207" t="s">
        <v>4</v>
      </c>
      <c r="D9" s="209" t="s">
        <v>38</v>
      </c>
      <c r="E9" s="209">
        <v>1</v>
      </c>
      <c r="F9" s="208">
        <v>33453.919999999998</v>
      </c>
      <c r="G9" s="208">
        <v>33453.919999999998</v>
      </c>
      <c r="H9" s="210" t="s">
        <v>95</v>
      </c>
      <c r="I9" s="298" t="s">
        <v>216</v>
      </c>
      <c r="J9" s="207" t="s">
        <v>179</v>
      </c>
    </row>
    <row r="10" spans="1:18" ht="27.75" customHeight="1" x14ac:dyDescent="0.25">
      <c r="A10" s="207" t="s">
        <v>8</v>
      </c>
      <c r="B10" s="206" t="s">
        <v>178</v>
      </c>
      <c r="C10" s="207" t="s">
        <v>4</v>
      </c>
      <c r="D10" s="209" t="s">
        <v>38</v>
      </c>
      <c r="E10" s="203">
        <v>1</v>
      </c>
      <c r="F10" s="198">
        <v>36781.120000000003</v>
      </c>
      <c r="G10" s="198">
        <v>36781.120000000003</v>
      </c>
      <c r="H10" s="195" t="s">
        <v>93</v>
      </c>
      <c r="I10" s="298" t="s">
        <v>216</v>
      </c>
      <c r="J10" s="207" t="s">
        <v>4</v>
      </c>
    </row>
    <row r="11" spans="1:18" ht="32.25" customHeight="1" x14ac:dyDescent="0.25">
      <c r="A11" s="207" t="s">
        <v>68</v>
      </c>
      <c r="B11" s="9" t="s">
        <v>151</v>
      </c>
      <c r="C11" s="9" t="s">
        <v>3</v>
      </c>
      <c r="D11" s="209" t="s">
        <v>38</v>
      </c>
      <c r="E11" s="203">
        <v>1</v>
      </c>
      <c r="F11" s="198">
        <v>1012456</v>
      </c>
      <c r="G11" s="198">
        <v>1012456</v>
      </c>
      <c r="H11" s="198" t="s">
        <v>50</v>
      </c>
      <c r="I11" s="10" t="s">
        <v>216</v>
      </c>
      <c r="J11" s="9" t="s">
        <v>3</v>
      </c>
    </row>
    <row r="12" spans="1:18" ht="32.25" customHeight="1" thickBot="1" x14ac:dyDescent="0.3">
      <c r="A12" s="207" t="s">
        <v>297</v>
      </c>
      <c r="B12" s="8" t="s">
        <v>285</v>
      </c>
      <c r="C12" s="9" t="s">
        <v>171</v>
      </c>
      <c r="D12" s="209" t="s">
        <v>38</v>
      </c>
      <c r="E12" s="202">
        <v>1</v>
      </c>
      <c r="F12" s="197">
        <v>5000000</v>
      </c>
      <c r="G12" s="197">
        <v>5000000</v>
      </c>
      <c r="H12" s="197" t="s">
        <v>298</v>
      </c>
      <c r="I12" s="10" t="s">
        <v>216</v>
      </c>
      <c r="J12" s="9" t="s">
        <v>299</v>
      </c>
    </row>
    <row r="13" spans="1:18" x14ac:dyDescent="0.25">
      <c r="A13" s="97" t="s">
        <v>1</v>
      </c>
      <c r="B13" s="97"/>
      <c r="C13" s="97"/>
      <c r="D13" s="167"/>
      <c r="E13" s="70"/>
      <c r="F13" s="70"/>
      <c r="G13" s="71">
        <f>SUM(G7:G12)</f>
        <v>6099141.5999999996</v>
      </c>
      <c r="H13" s="72"/>
      <c r="I13" s="269"/>
      <c r="J13" s="58"/>
    </row>
    <row r="14" spans="1:18" ht="25.5" x14ac:dyDescent="0.25">
      <c r="A14" s="207" t="s">
        <v>174</v>
      </c>
      <c r="B14" s="8" t="s">
        <v>175</v>
      </c>
      <c r="C14" s="8" t="s">
        <v>51</v>
      </c>
      <c r="D14" s="8" t="s">
        <v>6</v>
      </c>
      <c r="E14" s="209">
        <v>9</v>
      </c>
      <c r="F14" s="210">
        <v>57490</v>
      </c>
      <c r="G14" s="210">
        <f>E14*F14</f>
        <v>517410</v>
      </c>
      <c r="H14" s="209" t="s">
        <v>177</v>
      </c>
      <c r="I14" s="301" t="s">
        <v>216</v>
      </c>
      <c r="J14" s="2" t="s">
        <v>176</v>
      </c>
    </row>
    <row r="15" spans="1:18" ht="25.5" x14ac:dyDescent="0.25">
      <c r="A15" s="314" t="s">
        <v>219</v>
      </c>
      <c r="B15" s="2" t="s">
        <v>205</v>
      </c>
      <c r="C15" s="2" t="s">
        <v>220</v>
      </c>
      <c r="D15" s="139" t="s">
        <v>221</v>
      </c>
      <c r="E15" s="139">
        <v>571</v>
      </c>
      <c r="F15" s="139">
        <f>G15/E15</f>
        <v>202</v>
      </c>
      <c r="G15" s="110">
        <v>115342</v>
      </c>
      <c r="H15" s="139" t="s">
        <v>53</v>
      </c>
      <c r="I15" s="301" t="s">
        <v>216</v>
      </c>
      <c r="J15" s="2" t="s">
        <v>222</v>
      </c>
    </row>
    <row r="16" spans="1:18" x14ac:dyDescent="0.25">
      <c r="A16" s="315" t="s">
        <v>1</v>
      </c>
      <c r="B16" s="315"/>
      <c r="C16" s="315"/>
      <c r="D16" s="315"/>
      <c r="E16" s="315"/>
      <c r="F16" s="315"/>
      <c r="G16" s="316">
        <f>SUM(G14:G15)</f>
        <v>632752</v>
      </c>
      <c r="H16" s="315"/>
      <c r="I16" s="315"/>
      <c r="J16" s="315"/>
    </row>
  </sheetData>
  <mergeCells count="11">
    <mergeCell ref="B3:J3"/>
    <mergeCell ref="J7:J8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9"/>
  <sheetViews>
    <sheetView topLeftCell="A3" workbookViewId="0">
      <selection activeCell="B21" sqref="B21"/>
    </sheetView>
  </sheetViews>
  <sheetFormatPr defaultRowHeight="15" x14ac:dyDescent="0.25"/>
  <cols>
    <col min="1" max="1" width="23.42578125" customWidth="1"/>
    <col min="2" max="2" width="30.7109375" customWidth="1"/>
    <col min="3" max="3" width="29.5703125" customWidth="1"/>
    <col min="4" max="4" width="8.5703125" customWidth="1"/>
    <col min="5" max="5" width="10.85546875" customWidth="1"/>
    <col min="6" max="6" width="10.28515625" customWidth="1"/>
    <col min="7" max="7" width="11.140625" customWidth="1"/>
    <col min="8" max="9" width="11.85546875" customWidth="1"/>
    <col min="10" max="10" width="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x14ac:dyDescent="0.25">
      <c r="A2" s="1"/>
      <c r="B2" s="4"/>
      <c r="C2" s="4"/>
      <c r="D2" s="4"/>
      <c r="E2" s="4"/>
      <c r="F2" s="1"/>
      <c r="G2" s="228"/>
      <c r="H2" s="228"/>
      <c r="I2" s="228"/>
      <c r="J2" s="228"/>
      <c r="K2" s="228"/>
      <c r="L2" s="228"/>
      <c r="M2" s="228"/>
      <c r="N2" s="228"/>
      <c r="O2" s="1"/>
      <c r="P2" s="1"/>
      <c r="Q2" s="1"/>
      <c r="R2" s="1"/>
    </row>
    <row r="3" spans="1:18" x14ac:dyDescent="0.25">
      <c r="A3" s="1"/>
      <c r="B3" s="228" t="s">
        <v>127</v>
      </c>
      <c r="C3" s="228"/>
      <c r="D3" s="228"/>
      <c r="E3" s="228"/>
      <c r="F3" s="228"/>
      <c r="G3" s="228"/>
      <c r="H3" s="228"/>
      <c r="I3" s="89"/>
      <c r="J3" s="22"/>
      <c r="K3" s="4"/>
      <c r="L3" s="4"/>
      <c r="M3" s="1"/>
      <c r="N3" s="1"/>
      <c r="O3" s="1"/>
      <c r="P3" s="1"/>
      <c r="Q3" s="1"/>
      <c r="R3" s="1"/>
    </row>
    <row r="4" spans="1:18" x14ac:dyDescent="0.25">
      <c r="A4" s="1"/>
      <c r="B4" s="4"/>
      <c r="C4" s="4"/>
      <c r="D4" s="4"/>
      <c r="E4" s="4"/>
      <c r="F4" s="22"/>
      <c r="G4" s="22"/>
      <c r="H4" s="22"/>
      <c r="I4" s="22"/>
      <c r="J4" s="22"/>
      <c r="K4" s="23"/>
      <c r="L4" s="24"/>
      <c r="M4" s="22"/>
      <c r="N4" s="1"/>
      <c r="O4" s="1"/>
      <c r="P4" s="1"/>
      <c r="Q4" s="1"/>
      <c r="R4" s="1"/>
    </row>
    <row r="5" spans="1:18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ht="26.25" x14ac:dyDescent="0.25">
      <c r="A6" s="33" t="s">
        <v>43</v>
      </c>
      <c r="B6" s="33" t="s">
        <v>42</v>
      </c>
      <c r="C6" s="35" t="s">
        <v>39</v>
      </c>
      <c r="D6" s="35" t="s">
        <v>7</v>
      </c>
      <c r="E6" s="35" t="s">
        <v>0</v>
      </c>
      <c r="F6" s="35" t="s">
        <v>17</v>
      </c>
      <c r="G6" s="32" t="s">
        <v>46</v>
      </c>
      <c r="H6" s="35" t="s">
        <v>40</v>
      </c>
      <c r="I6" s="35" t="s">
        <v>157</v>
      </c>
      <c r="J6" s="35" t="s">
        <v>41</v>
      </c>
      <c r="K6" s="28"/>
      <c r="L6" s="28"/>
      <c r="M6" s="28"/>
      <c r="N6" s="28"/>
      <c r="O6" s="28"/>
      <c r="P6" s="28"/>
      <c r="Q6" s="28"/>
      <c r="R6" s="28"/>
    </row>
    <row r="7" spans="1:18" ht="96" customHeight="1" x14ac:dyDescent="0.25">
      <c r="A7" s="206" t="s">
        <v>47</v>
      </c>
      <c r="B7" s="199" t="s">
        <v>128</v>
      </c>
      <c r="C7" s="26" t="s">
        <v>29</v>
      </c>
      <c r="D7" s="202" t="s">
        <v>83</v>
      </c>
      <c r="E7" s="209">
        <v>15</v>
      </c>
      <c r="F7" s="208">
        <f>G7/E7</f>
        <v>5000</v>
      </c>
      <c r="G7" s="208">
        <v>75000</v>
      </c>
      <c r="H7" s="194" t="s">
        <v>48</v>
      </c>
      <c r="I7" s="194" t="s">
        <v>216</v>
      </c>
      <c r="J7" s="199" t="s">
        <v>10</v>
      </c>
    </row>
    <row r="8" spans="1:18" ht="62.25" customHeight="1" thickBot="1" x14ac:dyDescent="0.3">
      <c r="A8" s="95" t="s">
        <v>244</v>
      </c>
      <c r="B8" s="95" t="s">
        <v>238</v>
      </c>
      <c r="C8" s="95" t="s">
        <v>171</v>
      </c>
      <c r="D8" s="52" t="s">
        <v>21</v>
      </c>
      <c r="E8" s="201">
        <v>1</v>
      </c>
      <c r="F8" s="52">
        <v>285500</v>
      </c>
      <c r="G8" s="53">
        <v>285500</v>
      </c>
      <c r="H8" s="53"/>
      <c r="I8" s="196" t="s">
        <v>216</v>
      </c>
      <c r="J8" s="52" t="s">
        <v>245</v>
      </c>
    </row>
    <row r="9" spans="1:18" x14ac:dyDescent="0.25">
      <c r="A9" s="69"/>
      <c r="B9" s="69"/>
      <c r="C9" s="69"/>
      <c r="D9" s="70"/>
      <c r="E9" s="171"/>
      <c r="F9" s="70"/>
      <c r="G9" s="157">
        <f>SUM(G7:G8)</f>
        <v>360500</v>
      </c>
      <c r="H9" s="72"/>
      <c r="I9" s="94"/>
      <c r="J9" s="98"/>
    </row>
    <row r="10" spans="1:18" ht="44.25" customHeight="1" x14ac:dyDescent="0.25">
      <c r="A10" s="180" t="s">
        <v>278</v>
      </c>
      <c r="B10" s="181" t="s">
        <v>238</v>
      </c>
      <c r="C10" s="181" t="s">
        <v>51</v>
      </c>
      <c r="D10" s="181" t="s">
        <v>6</v>
      </c>
      <c r="E10" s="182">
        <v>2</v>
      </c>
      <c r="F10" s="181">
        <f>G10/E10</f>
        <v>217578</v>
      </c>
      <c r="G10" s="181">
        <v>435156</v>
      </c>
      <c r="H10" s="181"/>
      <c r="I10" s="181" t="s">
        <v>216</v>
      </c>
      <c r="J10" s="181" t="s">
        <v>51</v>
      </c>
    </row>
    <row r="11" spans="1:18" x14ac:dyDescent="0.25">
      <c r="A11" s="249"/>
      <c r="B11" s="249"/>
      <c r="C11" s="249"/>
      <c r="D11" s="249"/>
      <c r="E11" s="249"/>
      <c r="F11" s="249"/>
      <c r="G11" s="293">
        <f>G10</f>
        <v>435156</v>
      </c>
      <c r="H11" s="249"/>
      <c r="I11" s="249"/>
      <c r="J11" s="249"/>
    </row>
    <row r="12" spans="1:18" ht="14.25" customHeight="1" x14ac:dyDescent="0.25"/>
    <row r="13" spans="1:18" x14ac:dyDescent="0.25">
      <c r="B13" t="s">
        <v>11</v>
      </c>
    </row>
    <row r="19" spans="1:1" x14ac:dyDescent="0.25">
      <c r="A19" s="36"/>
    </row>
  </sheetData>
  <mergeCells count="2">
    <mergeCell ref="G2:N2"/>
    <mergeCell ref="B3:H3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6"/>
  <sheetViews>
    <sheetView workbookViewId="0">
      <selection activeCell="D24" sqref="D24"/>
    </sheetView>
  </sheetViews>
  <sheetFormatPr defaultRowHeight="15" x14ac:dyDescent="0.25"/>
  <cols>
    <col min="1" max="1" width="37.85546875" customWidth="1"/>
    <col min="2" max="2" width="18.5703125" customWidth="1"/>
    <col min="3" max="3" width="22.28515625" customWidth="1"/>
    <col min="4" max="4" width="10" customWidth="1"/>
    <col min="5" max="5" width="9.85546875" customWidth="1"/>
    <col min="6" max="6" width="11.5703125" customWidth="1"/>
    <col min="7" max="7" width="12.5703125" customWidth="1"/>
    <col min="8" max="9" width="11.42578125" customWidth="1"/>
    <col min="10" max="10" width="25" customWidth="1"/>
    <col min="11" max="11" width="14" customWidth="1"/>
    <col min="12" max="12" width="30.85546875" customWidth="1"/>
    <col min="13" max="13" width="6.28515625" customWidth="1"/>
    <col min="14" max="14" width="7.28515625" customWidth="1"/>
    <col min="15" max="15" width="11.5703125" customWidth="1"/>
    <col min="16" max="16" width="11.42578125" customWidth="1"/>
    <col min="17" max="17" width="12.28515625" customWidth="1"/>
    <col min="18" max="18" width="14.28515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242" t="s">
        <v>152</v>
      </c>
      <c r="C4" s="242"/>
      <c r="D4" s="242"/>
      <c r="E4" s="242"/>
      <c r="F4" s="242"/>
      <c r="G4" s="242"/>
      <c r="H4" s="242"/>
      <c r="I4" s="242"/>
      <c r="J4" s="242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41"/>
      <c r="C5" s="41"/>
      <c r="D5" s="41"/>
      <c r="E5" s="41"/>
      <c r="F5" s="41"/>
      <c r="G5" s="41"/>
      <c r="H5" s="41"/>
      <c r="I5" s="78"/>
      <c r="J5" s="41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8" ht="42" customHeight="1" x14ac:dyDescent="0.25">
      <c r="A7" s="35" t="s">
        <v>43</v>
      </c>
      <c r="B7" s="35" t="s">
        <v>42</v>
      </c>
      <c r="C7" s="35" t="s">
        <v>11</v>
      </c>
      <c r="D7" s="35" t="s">
        <v>7</v>
      </c>
      <c r="E7" s="35" t="s">
        <v>0</v>
      </c>
      <c r="F7" s="35" t="s">
        <v>17</v>
      </c>
      <c r="G7" s="32" t="s">
        <v>46</v>
      </c>
      <c r="H7" s="35" t="s">
        <v>40</v>
      </c>
      <c r="I7" s="35" t="s">
        <v>157</v>
      </c>
      <c r="J7" s="35" t="s">
        <v>41</v>
      </c>
    </row>
    <row r="8" spans="1:18" ht="15" customHeight="1" x14ac:dyDescent="0.25">
      <c r="A8" s="222" t="s">
        <v>69</v>
      </c>
      <c r="B8" s="224" t="s">
        <v>12</v>
      </c>
      <c r="C8" s="219" t="s">
        <v>9</v>
      </c>
      <c r="D8" s="225" t="s">
        <v>38</v>
      </c>
      <c r="E8" s="225">
        <v>1</v>
      </c>
      <c r="F8" s="215">
        <v>2000000</v>
      </c>
      <c r="G8" s="215">
        <v>2000000</v>
      </c>
      <c r="H8" s="217" t="s">
        <v>70</v>
      </c>
      <c r="I8" s="75"/>
      <c r="J8" s="219" t="s">
        <v>9</v>
      </c>
    </row>
    <row r="9" spans="1:18" ht="51" customHeight="1" x14ac:dyDescent="0.25">
      <c r="A9" s="223"/>
      <c r="B9" s="220"/>
      <c r="C9" s="220"/>
      <c r="D9" s="226"/>
      <c r="E9" s="226"/>
      <c r="F9" s="216"/>
      <c r="G9" s="216"/>
      <c r="H9" s="218"/>
      <c r="I9" s="76" t="s">
        <v>216</v>
      </c>
      <c r="J9" s="220"/>
    </row>
    <row r="10" spans="1:18" ht="30.75" customHeight="1" thickBot="1" x14ac:dyDescent="0.3">
      <c r="A10" s="37" t="s">
        <v>109</v>
      </c>
      <c r="B10" s="7" t="s">
        <v>135</v>
      </c>
      <c r="C10" s="82" t="s">
        <v>110</v>
      </c>
      <c r="D10" s="64" t="s">
        <v>38</v>
      </c>
      <c r="E10" s="64">
        <v>1</v>
      </c>
      <c r="F10" s="61">
        <v>416042.62</v>
      </c>
      <c r="G10" s="189">
        <v>416042.62</v>
      </c>
      <c r="H10" s="63" t="s">
        <v>53</v>
      </c>
      <c r="I10" s="83" t="s">
        <v>216</v>
      </c>
      <c r="J10" s="82" t="s">
        <v>110</v>
      </c>
    </row>
    <row r="11" spans="1:18" ht="15.75" thickBot="1" x14ac:dyDescent="0.3">
      <c r="A11" s="18"/>
      <c r="B11" s="18"/>
      <c r="C11" s="18"/>
      <c r="D11" s="16"/>
      <c r="E11" s="16"/>
      <c r="F11" s="16"/>
      <c r="G11" s="21">
        <f>SUM(G8:G10)</f>
        <v>2416042.62</v>
      </c>
      <c r="H11" s="17"/>
      <c r="I11" s="84"/>
      <c r="J11" s="29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A8:A9"/>
    <mergeCell ref="B8:B9"/>
    <mergeCell ref="C8:C9"/>
    <mergeCell ref="D8:D9"/>
    <mergeCell ref="E8:E9"/>
    <mergeCell ref="F8:F9"/>
    <mergeCell ref="G8:G9"/>
    <mergeCell ref="H8:H9"/>
    <mergeCell ref="J8:J9"/>
    <mergeCell ref="B4:J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7"/>
  <sheetViews>
    <sheetView topLeftCell="A4" workbookViewId="0">
      <selection activeCell="A5" sqref="A5:J17"/>
    </sheetView>
  </sheetViews>
  <sheetFormatPr defaultRowHeight="15" x14ac:dyDescent="0.25"/>
  <cols>
    <col min="1" max="1" width="31.85546875" customWidth="1"/>
    <col min="2" max="2" width="25" customWidth="1"/>
    <col min="3" max="3" width="20.28515625" customWidth="1"/>
    <col min="4" max="4" width="10.5703125" customWidth="1"/>
    <col min="5" max="5" width="14" customWidth="1"/>
    <col min="6" max="6" width="19.5703125" customWidth="1"/>
    <col min="7" max="7" width="14.5703125" customWidth="1"/>
    <col min="8" max="8" width="15.5703125" customWidth="1"/>
    <col min="9" max="9" width="15.85546875" customWidth="1"/>
    <col min="10" max="10" width="25" customWidth="1"/>
    <col min="11" max="11" width="12.28515625" customWidth="1"/>
    <col min="12" max="12" width="26.85546875" customWidth="1"/>
    <col min="13" max="13" width="7.28515625" customWidth="1"/>
    <col min="14" max="14" width="7.42578125" customWidth="1"/>
    <col min="15" max="15" width="10.42578125" customWidth="1"/>
    <col min="16" max="16" width="11" customWidth="1"/>
    <col min="17" max="17" width="13" customWidth="1"/>
    <col min="18" max="18" width="13.5703125" customWidth="1"/>
  </cols>
  <sheetData>
    <row r="1" spans="1:18" ht="27" customHeight="1" x14ac:dyDescent="0.25"/>
    <row r="2" spans="1:18" ht="30" customHeight="1" x14ac:dyDescent="0.25">
      <c r="A2" s="1"/>
      <c r="B2" s="247" t="s">
        <v>153</v>
      </c>
      <c r="C2" s="247"/>
      <c r="D2" s="247"/>
      <c r="E2" s="247"/>
      <c r="F2" s="247"/>
      <c r="G2" s="1"/>
      <c r="H2" s="22"/>
      <c r="I2" s="22"/>
      <c r="J2" s="1"/>
      <c r="K2" s="4"/>
      <c r="L2" s="4"/>
      <c r="M2" s="1"/>
      <c r="N2" s="1"/>
      <c r="O2" s="1"/>
      <c r="P2" s="1"/>
      <c r="Q2" s="1"/>
      <c r="R2" s="1"/>
    </row>
    <row r="3" spans="1:18" x14ac:dyDescent="0.25">
      <c r="A3" s="1"/>
      <c r="B3" s="24"/>
      <c r="C3" s="24"/>
      <c r="D3" s="24"/>
      <c r="E3" s="24"/>
      <c r="F3" s="22"/>
      <c r="G3" s="1"/>
      <c r="H3" s="1"/>
      <c r="I3" s="1"/>
      <c r="J3" s="1"/>
      <c r="K3" s="4"/>
      <c r="L3" s="4"/>
      <c r="M3" s="1"/>
      <c r="N3" s="1"/>
      <c r="O3" s="1"/>
      <c r="P3" s="1"/>
      <c r="Q3" s="1"/>
      <c r="R3" s="1"/>
    </row>
    <row r="5" spans="1:18" ht="48.75" customHeight="1" x14ac:dyDescent="0.25">
      <c r="A5" s="35" t="s">
        <v>43</v>
      </c>
      <c r="B5" s="35" t="s">
        <v>42</v>
      </c>
      <c r="C5" s="35" t="s">
        <v>39</v>
      </c>
      <c r="D5" s="35" t="s">
        <v>7</v>
      </c>
      <c r="E5" s="35" t="s">
        <v>0</v>
      </c>
      <c r="F5" s="35" t="s">
        <v>17</v>
      </c>
      <c r="G5" s="32" t="s">
        <v>46</v>
      </c>
      <c r="H5" s="35" t="s">
        <v>40</v>
      </c>
      <c r="I5" s="35" t="s">
        <v>157</v>
      </c>
      <c r="J5" s="35" t="s">
        <v>41</v>
      </c>
    </row>
    <row r="6" spans="1:18" ht="54.75" customHeight="1" x14ac:dyDescent="0.25">
      <c r="A6" s="206" t="s">
        <v>81</v>
      </c>
      <c r="B6" s="206" t="s">
        <v>131</v>
      </c>
      <c r="C6" s="206" t="s">
        <v>71</v>
      </c>
      <c r="D6" s="209" t="s">
        <v>6</v>
      </c>
      <c r="E6" s="209">
        <v>2</v>
      </c>
      <c r="F6" s="208">
        <f>G6/E6</f>
        <v>20000</v>
      </c>
      <c r="G6" s="208">
        <v>40000</v>
      </c>
      <c r="H6" s="210" t="s">
        <v>72</v>
      </c>
      <c r="I6" s="210" t="s">
        <v>216</v>
      </c>
      <c r="J6" s="206" t="s">
        <v>71</v>
      </c>
    </row>
    <row r="7" spans="1:18" ht="27.75" customHeight="1" x14ac:dyDescent="0.25">
      <c r="A7" s="318" t="s">
        <v>82</v>
      </c>
      <c r="B7" s="219" t="s">
        <v>131</v>
      </c>
      <c r="C7" s="219" t="s">
        <v>71</v>
      </c>
      <c r="D7" s="209" t="s">
        <v>5</v>
      </c>
      <c r="E7" s="208">
        <v>1</v>
      </c>
      <c r="F7" s="208">
        <f>G7/1.12</f>
        <v>70900</v>
      </c>
      <c r="G7" s="198">
        <v>79408</v>
      </c>
      <c r="H7" s="221" t="s">
        <v>73</v>
      </c>
      <c r="I7" s="221" t="s">
        <v>216</v>
      </c>
      <c r="J7" s="219" t="s">
        <v>71</v>
      </c>
    </row>
    <row r="8" spans="1:18" ht="27" customHeight="1" x14ac:dyDescent="0.25">
      <c r="A8" s="319"/>
      <c r="B8" s="224"/>
      <c r="C8" s="224"/>
      <c r="D8" s="209" t="s">
        <v>5</v>
      </c>
      <c r="E8" s="208">
        <v>2</v>
      </c>
      <c r="F8" s="208">
        <f>G8/1.12</f>
        <v>28499.999999999996</v>
      </c>
      <c r="G8" s="208">
        <v>31920</v>
      </c>
      <c r="H8" s="217"/>
      <c r="I8" s="217"/>
      <c r="J8" s="311"/>
    </row>
    <row r="9" spans="1:18" ht="35.25" customHeight="1" x14ac:dyDescent="0.25">
      <c r="A9" s="319"/>
      <c r="B9" s="224"/>
      <c r="C9" s="224"/>
      <c r="D9" s="209" t="s">
        <v>5</v>
      </c>
      <c r="E9" s="208">
        <v>1</v>
      </c>
      <c r="F9" s="208">
        <f>G9/1.12</f>
        <v>79623.214285714275</v>
      </c>
      <c r="G9" s="208">
        <v>89178</v>
      </c>
      <c r="H9" s="217"/>
      <c r="I9" s="217"/>
      <c r="J9" s="311"/>
    </row>
    <row r="10" spans="1:18" ht="30" customHeight="1" x14ac:dyDescent="0.25">
      <c r="A10" s="320"/>
      <c r="B10" s="220"/>
      <c r="C10" s="220"/>
      <c r="D10" s="209" t="s">
        <v>5</v>
      </c>
      <c r="E10" s="208">
        <v>2</v>
      </c>
      <c r="F10" s="208">
        <f>G10/1.12</f>
        <v>11076.785714285714</v>
      </c>
      <c r="G10" s="208">
        <v>12406</v>
      </c>
      <c r="H10" s="218"/>
      <c r="I10" s="218"/>
      <c r="J10" s="313"/>
    </row>
    <row r="11" spans="1:18" ht="35.25" customHeight="1" thickBot="1" x14ac:dyDescent="0.3">
      <c r="A11" s="200" t="s">
        <v>328</v>
      </c>
      <c r="B11" s="200" t="s">
        <v>325</v>
      </c>
      <c r="C11" s="206" t="s">
        <v>71</v>
      </c>
      <c r="D11" s="203" t="s">
        <v>6</v>
      </c>
      <c r="E11" s="203">
        <v>1</v>
      </c>
      <c r="F11" s="198">
        <v>1496440</v>
      </c>
      <c r="G11" s="198">
        <v>1496440</v>
      </c>
      <c r="H11" s="195"/>
      <c r="I11" s="85"/>
      <c r="J11" s="82" t="s">
        <v>329</v>
      </c>
    </row>
    <row r="12" spans="1:18" x14ac:dyDescent="0.25">
      <c r="A12" s="79" t="s">
        <v>1</v>
      </c>
      <c r="B12" s="79"/>
      <c r="C12" s="321"/>
      <c r="D12" s="171"/>
      <c r="E12" s="171"/>
      <c r="F12" s="171"/>
      <c r="G12" s="71">
        <f>SUM(G6:G11)</f>
        <v>1749352</v>
      </c>
      <c r="H12" s="270"/>
      <c r="I12" s="271"/>
      <c r="J12" s="80"/>
    </row>
    <row r="13" spans="1:18" ht="27.75" customHeight="1" x14ac:dyDescent="0.25">
      <c r="A13" s="182" t="s">
        <v>247</v>
      </c>
      <c r="B13" s="182" t="s">
        <v>205</v>
      </c>
      <c r="C13" s="182" t="s">
        <v>246</v>
      </c>
      <c r="D13" s="142" t="s">
        <v>38</v>
      </c>
      <c r="E13" s="156">
        <v>1</v>
      </c>
      <c r="F13" s="264">
        <v>3800000</v>
      </c>
      <c r="G13" s="264">
        <v>3800000</v>
      </c>
      <c r="H13" s="252" t="s">
        <v>340</v>
      </c>
      <c r="I13" s="182" t="s">
        <v>216</v>
      </c>
      <c r="J13" s="182" t="s">
        <v>248</v>
      </c>
    </row>
    <row r="14" spans="1:18" x14ac:dyDescent="0.25">
      <c r="A14" s="323"/>
      <c r="B14" s="323"/>
      <c r="C14" s="323"/>
      <c r="D14" s="323"/>
      <c r="E14" s="323"/>
      <c r="F14" s="324"/>
      <c r="G14" s="324"/>
      <c r="H14" s="323"/>
      <c r="I14" s="323"/>
      <c r="J14" s="323"/>
    </row>
    <row r="15" spans="1:18" ht="26.25" customHeight="1" x14ac:dyDescent="0.25">
      <c r="A15" s="322" t="s">
        <v>337</v>
      </c>
      <c r="B15" s="302" t="s">
        <v>205</v>
      </c>
      <c r="C15" s="236" t="s">
        <v>71</v>
      </c>
      <c r="D15" s="325" t="s">
        <v>80</v>
      </c>
      <c r="E15" s="325">
        <v>4</v>
      </c>
      <c r="F15" s="211">
        <v>295000</v>
      </c>
      <c r="G15" s="211">
        <v>590000</v>
      </c>
      <c r="H15" s="212"/>
      <c r="I15" s="212" t="s">
        <v>216</v>
      </c>
      <c r="J15" s="212"/>
    </row>
    <row r="16" spans="1:18" x14ac:dyDescent="0.25">
      <c r="A16" s="325"/>
      <c r="B16" s="302"/>
      <c r="C16" s="236"/>
      <c r="D16" s="325"/>
      <c r="E16" s="325"/>
      <c r="F16" s="211">
        <v>42000</v>
      </c>
      <c r="G16" s="211">
        <v>84000</v>
      </c>
      <c r="H16" s="212"/>
      <c r="I16" s="212" t="s">
        <v>216</v>
      </c>
      <c r="J16" s="212"/>
    </row>
    <row r="17" spans="1:10" x14ac:dyDescent="0.25">
      <c r="A17" s="249"/>
      <c r="B17" s="249"/>
      <c r="C17" s="249"/>
      <c r="D17" s="249"/>
      <c r="E17" s="249"/>
      <c r="F17" s="249"/>
      <c r="G17" s="248">
        <v>674000</v>
      </c>
      <c r="H17" s="249"/>
      <c r="I17" s="249"/>
      <c r="J17" s="249"/>
    </row>
  </sheetData>
  <mergeCells count="12">
    <mergeCell ref="J7:J10"/>
    <mergeCell ref="I7:I10"/>
    <mergeCell ref="B2:F2"/>
    <mergeCell ref="H7:H10"/>
    <mergeCell ref="A7:A10"/>
    <mergeCell ref="B7:B10"/>
    <mergeCell ref="C7:C10"/>
    <mergeCell ref="A15:A16"/>
    <mergeCell ref="B15:B16"/>
    <mergeCell ref="C15:C16"/>
    <mergeCell ref="D15:D16"/>
    <mergeCell ref="E15:E16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8"/>
  <sheetViews>
    <sheetView workbookViewId="0">
      <selection activeCell="J11" sqref="J11"/>
    </sheetView>
  </sheetViews>
  <sheetFormatPr defaultRowHeight="15" x14ac:dyDescent="0.25"/>
  <cols>
    <col min="1" max="1" width="31.42578125" customWidth="1"/>
    <col min="2" max="2" width="22.140625" customWidth="1"/>
    <col min="3" max="3" width="20.7109375" customWidth="1"/>
    <col min="4" max="4" width="11" customWidth="1"/>
    <col min="5" max="5" width="11.28515625" customWidth="1"/>
    <col min="6" max="6" width="18.140625" customWidth="1"/>
    <col min="7" max="7" width="11.5703125" customWidth="1"/>
    <col min="8" max="9" width="14.28515625" customWidth="1"/>
    <col min="10" max="10" width="22.710937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1.5703125" customWidth="1"/>
    <col min="18" max="18" width="18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247" t="s">
        <v>154</v>
      </c>
      <c r="C3" s="247"/>
      <c r="D3" s="247"/>
      <c r="E3" s="247"/>
      <c r="F3" s="247"/>
      <c r="G3" s="1"/>
      <c r="H3" s="1"/>
      <c r="I3" s="1"/>
      <c r="J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49.5" customHeight="1" x14ac:dyDescent="0.25">
      <c r="A6" s="35" t="s">
        <v>43</v>
      </c>
      <c r="B6" s="35" t="s">
        <v>42</v>
      </c>
      <c r="C6" s="35" t="s">
        <v>39</v>
      </c>
      <c r="D6" s="35" t="s">
        <v>7</v>
      </c>
      <c r="E6" s="35" t="s">
        <v>0</v>
      </c>
      <c r="F6" s="35" t="s">
        <v>17</v>
      </c>
      <c r="G6" s="32" t="s">
        <v>46</v>
      </c>
      <c r="H6" s="35" t="s">
        <v>40</v>
      </c>
      <c r="I6" s="35" t="s">
        <v>157</v>
      </c>
      <c r="J6" s="35" t="s">
        <v>41</v>
      </c>
      <c r="K6" s="1"/>
      <c r="L6" s="1"/>
      <c r="M6" s="1"/>
      <c r="N6" s="1"/>
      <c r="O6" s="1"/>
      <c r="P6" s="1"/>
      <c r="Q6" s="1"/>
      <c r="R6" s="1"/>
    </row>
    <row r="7" spans="1:18" x14ac:dyDescent="0.25">
      <c r="A7" s="222" t="s">
        <v>74</v>
      </c>
      <c r="B7" s="224" t="s">
        <v>126</v>
      </c>
      <c r="C7" s="222" t="s">
        <v>13</v>
      </c>
      <c r="D7" s="225" t="s">
        <v>21</v>
      </c>
      <c r="E7" s="225">
        <v>1</v>
      </c>
      <c r="F7" s="215">
        <v>500000</v>
      </c>
      <c r="G7" s="215">
        <v>500000</v>
      </c>
      <c r="H7" s="217" t="s">
        <v>101</v>
      </c>
      <c r="I7" s="86"/>
      <c r="J7" s="222" t="s">
        <v>13</v>
      </c>
    </row>
    <row r="8" spans="1:18" ht="45.75" customHeight="1" x14ac:dyDescent="0.25">
      <c r="A8" s="223"/>
      <c r="B8" s="220"/>
      <c r="C8" s="223"/>
      <c r="D8" s="226"/>
      <c r="E8" s="226"/>
      <c r="F8" s="216"/>
      <c r="G8" s="216"/>
      <c r="H8" s="218"/>
      <c r="I8" s="317" t="s">
        <v>216</v>
      </c>
      <c r="J8" s="223"/>
    </row>
    <row r="9" spans="1:18" ht="75" customHeight="1" thickBot="1" x14ac:dyDescent="0.3">
      <c r="A9" s="92" t="s">
        <v>75</v>
      </c>
      <c r="B9" s="90" t="s">
        <v>126</v>
      </c>
      <c r="C9" s="95" t="s">
        <v>15</v>
      </c>
      <c r="D9" s="91" t="s">
        <v>21</v>
      </c>
      <c r="E9" s="91">
        <v>1</v>
      </c>
      <c r="F9" s="88">
        <v>4500000</v>
      </c>
      <c r="G9" s="88">
        <v>4500000</v>
      </c>
      <c r="H9" s="52" t="s">
        <v>102</v>
      </c>
      <c r="I9" s="52" t="s">
        <v>216</v>
      </c>
      <c r="J9" s="95" t="s">
        <v>15</v>
      </c>
    </row>
    <row r="10" spans="1:18" x14ac:dyDescent="0.25">
      <c r="A10" s="109" t="s">
        <v>1</v>
      </c>
      <c r="B10" s="69"/>
      <c r="C10" s="69"/>
      <c r="D10" s="70"/>
      <c r="E10" s="70"/>
      <c r="F10" s="70"/>
      <c r="G10" s="71">
        <f>SUM(G7:G9)</f>
        <v>5000000</v>
      </c>
      <c r="H10" s="72"/>
      <c r="I10" s="268"/>
      <c r="J10" s="98"/>
    </row>
    <row r="11" spans="1:18" ht="25.5" x14ac:dyDescent="0.25">
      <c r="A11" s="102" t="s">
        <v>191</v>
      </c>
      <c r="B11" s="8" t="s">
        <v>175</v>
      </c>
      <c r="C11" s="8" t="s">
        <v>51</v>
      </c>
      <c r="D11" s="141" t="s">
        <v>6</v>
      </c>
      <c r="E11" s="104">
        <v>1</v>
      </c>
      <c r="F11" s="103">
        <v>2986926.8</v>
      </c>
      <c r="G11" s="103">
        <v>2986926.8</v>
      </c>
      <c r="H11" s="104" t="s">
        <v>120</v>
      </c>
      <c r="I11" s="8" t="s">
        <v>216</v>
      </c>
      <c r="J11" s="102" t="s">
        <v>192</v>
      </c>
    </row>
    <row r="12" spans="1:18" ht="30.75" customHeight="1" x14ac:dyDescent="0.25">
      <c r="A12" s="140" t="s">
        <v>252</v>
      </c>
      <c r="B12" s="8" t="s">
        <v>253</v>
      </c>
      <c r="C12" s="140" t="s">
        <v>71</v>
      </c>
      <c r="D12" s="139" t="s">
        <v>6</v>
      </c>
      <c r="E12" s="139">
        <v>1</v>
      </c>
      <c r="F12" s="110">
        <v>150030</v>
      </c>
      <c r="G12" s="110">
        <v>150030</v>
      </c>
      <c r="H12" s="139" t="s">
        <v>53</v>
      </c>
      <c r="I12" s="301" t="s">
        <v>216</v>
      </c>
      <c r="J12" s="140" t="s">
        <v>71</v>
      </c>
    </row>
    <row r="13" spans="1:18" ht="38.25" x14ac:dyDescent="0.25">
      <c r="A13" s="190" t="s">
        <v>324</v>
      </c>
      <c r="B13" s="2" t="s">
        <v>325</v>
      </c>
      <c r="C13" s="190" t="s">
        <v>326</v>
      </c>
      <c r="D13" s="8" t="s">
        <v>6</v>
      </c>
      <c r="E13" s="192">
        <v>1</v>
      </c>
      <c r="F13" s="191">
        <v>494117</v>
      </c>
      <c r="G13" s="191">
        <v>494117</v>
      </c>
      <c r="H13" s="192" t="s">
        <v>327</v>
      </c>
      <c r="I13" s="8" t="s">
        <v>216</v>
      </c>
      <c r="J13" s="8"/>
    </row>
    <row r="14" spans="1:18" x14ac:dyDescent="0.25">
      <c r="A14" s="73"/>
      <c r="B14" s="73"/>
      <c r="C14" s="73"/>
      <c r="D14" s="73"/>
      <c r="E14" s="73"/>
      <c r="F14" s="59"/>
      <c r="G14" s="59">
        <f>SUM(G11:G13)</f>
        <v>3631073.8</v>
      </c>
      <c r="H14" s="73"/>
      <c r="I14" s="73"/>
      <c r="J14" s="73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10">
    <mergeCell ref="A7:A8"/>
    <mergeCell ref="B7:B8"/>
    <mergeCell ref="C7:C8"/>
    <mergeCell ref="D7:D8"/>
    <mergeCell ref="E7:E8"/>
    <mergeCell ref="F7:F8"/>
    <mergeCell ref="G7:G8"/>
    <mergeCell ref="H7:H8"/>
    <mergeCell ref="J7:J8"/>
    <mergeCell ref="B3:F3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R19"/>
  <sheetViews>
    <sheetView workbookViewId="0">
      <selection activeCell="I11" sqref="I11"/>
    </sheetView>
  </sheetViews>
  <sheetFormatPr defaultRowHeight="15" x14ac:dyDescent="0.25"/>
  <cols>
    <col min="1" max="1" width="20.140625" customWidth="1"/>
    <col min="2" max="2" width="26.42578125" customWidth="1"/>
    <col min="3" max="3" width="18.5703125" customWidth="1"/>
    <col min="4" max="4" width="12.140625" customWidth="1"/>
    <col min="5" max="5" width="12.28515625" customWidth="1"/>
    <col min="6" max="6" width="13" customWidth="1"/>
    <col min="7" max="7" width="15" customWidth="1"/>
    <col min="8" max="9" width="14.85546875" customWidth="1"/>
    <col min="10" max="10" width="20.7109375" customWidth="1"/>
    <col min="11" max="11" width="11" customWidth="1"/>
    <col min="12" max="12" width="27.7109375" customWidth="1"/>
    <col min="15" max="16" width="11.28515625" customWidth="1"/>
  </cols>
  <sheetData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22" t="s">
        <v>155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ht="54" customHeight="1" x14ac:dyDescent="0.25">
      <c r="A7" s="34" t="s">
        <v>43</v>
      </c>
      <c r="B7" s="34" t="s">
        <v>42</v>
      </c>
      <c r="C7" s="34" t="s">
        <v>39</v>
      </c>
      <c r="D7" s="34" t="s">
        <v>7</v>
      </c>
      <c r="E7" s="34" t="s">
        <v>0</v>
      </c>
      <c r="F7" s="34" t="s">
        <v>17</v>
      </c>
      <c r="G7" s="32" t="s">
        <v>46</v>
      </c>
      <c r="H7" s="34" t="s">
        <v>40</v>
      </c>
      <c r="I7" s="35" t="s">
        <v>157</v>
      </c>
      <c r="J7" s="34" t="s">
        <v>41</v>
      </c>
    </row>
    <row r="8" spans="1:18" x14ac:dyDescent="0.25">
      <c r="A8" s="303" t="s">
        <v>14</v>
      </c>
      <c r="B8" s="326" t="s">
        <v>126</v>
      </c>
      <c r="C8" s="303" t="s">
        <v>16</v>
      </c>
      <c r="D8" s="327" t="s">
        <v>21</v>
      </c>
      <c r="E8" s="327">
        <v>1</v>
      </c>
      <c r="F8" s="328">
        <v>5000000</v>
      </c>
      <c r="G8" s="328">
        <v>5000000</v>
      </c>
      <c r="H8" s="307" t="s">
        <v>97</v>
      </c>
      <c r="I8" s="329"/>
      <c r="J8" s="303" t="s">
        <v>16</v>
      </c>
    </row>
    <row r="9" spans="1:18" ht="34.5" customHeight="1" x14ac:dyDescent="0.25">
      <c r="A9" s="330"/>
      <c r="B9" s="330"/>
      <c r="C9" s="330"/>
      <c r="D9" s="331"/>
      <c r="E9" s="331"/>
      <c r="F9" s="332"/>
      <c r="G9" s="332"/>
      <c r="H9" s="308"/>
      <c r="I9" s="333" t="s">
        <v>216</v>
      </c>
      <c r="J9" s="330"/>
    </row>
    <row r="10" spans="1:18" ht="28.5" customHeight="1" thickBot="1" x14ac:dyDescent="0.3">
      <c r="A10" s="334" t="s">
        <v>208</v>
      </c>
      <c r="B10" s="335" t="s">
        <v>209</v>
      </c>
      <c r="C10" s="335" t="s">
        <v>10</v>
      </c>
      <c r="D10" s="336" t="s">
        <v>21</v>
      </c>
      <c r="E10" s="336">
        <v>1</v>
      </c>
      <c r="F10" s="337">
        <v>1680922.93</v>
      </c>
      <c r="G10" s="337">
        <v>1680922.93</v>
      </c>
      <c r="H10" s="338" t="s">
        <v>53</v>
      </c>
      <c r="I10" s="339" t="s">
        <v>216</v>
      </c>
      <c r="J10" s="335" t="s">
        <v>10</v>
      </c>
    </row>
    <row r="11" spans="1:18" x14ac:dyDescent="0.25">
      <c r="A11" s="340"/>
      <c r="B11" s="341"/>
      <c r="C11" s="341"/>
      <c r="D11" s="342"/>
      <c r="E11" s="342"/>
      <c r="F11" s="342"/>
      <c r="G11" s="343">
        <f>SUM(G8:G10)</f>
        <v>6680922.9299999997</v>
      </c>
      <c r="H11" s="344"/>
      <c r="I11" s="345"/>
      <c r="J11" s="346"/>
    </row>
    <row r="12" spans="1:18" ht="30" x14ac:dyDescent="0.25">
      <c r="A12" s="347" t="s">
        <v>274</v>
      </c>
      <c r="B12" s="347" t="s">
        <v>205</v>
      </c>
      <c r="C12" s="348" t="s">
        <v>275</v>
      </c>
      <c r="D12" s="347" t="s">
        <v>6</v>
      </c>
      <c r="E12" s="347">
        <v>6</v>
      </c>
      <c r="F12" s="349">
        <f>G12/E12</f>
        <v>504030.66666666669</v>
      </c>
      <c r="G12" s="349">
        <v>3024184</v>
      </c>
      <c r="H12" s="347" t="s">
        <v>53</v>
      </c>
      <c r="I12" s="348" t="s">
        <v>277</v>
      </c>
      <c r="J12" s="347" t="s">
        <v>276</v>
      </c>
    </row>
    <row r="13" spans="1:18" ht="45" x14ac:dyDescent="0.25">
      <c r="A13" s="348" t="s">
        <v>291</v>
      </c>
      <c r="B13" s="347" t="s">
        <v>285</v>
      </c>
      <c r="C13" s="348" t="s">
        <v>260</v>
      </c>
      <c r="D13" s="347" t="s">
        <v>6</v>
      </c>
      <c r="E13" s="347">
        <v>18</v>
      </c>
      <c r="F13" s="349">
        <f>G13/E13</f>
        <v>33277.777777777781</v>
      </c>
      <c r="G13" s="349">
        <v>599000</v>
      </c>
      <c r="H13" s="347" t="s">
        <v>292</v>
      </c>
      <c r="I13" s="347" t="s">
        <v>216</v>
      </c>
      <c r="J13" s="347" t="s">
        <v>293</v>
      </c>
    </row>
    <row r="14" spans="1:18" x14ac:dyDescent="0.25">
      <c r="A14" s="350"/>
      <c r="B14" s="350"/>
      <c r="C14" s="350"/>
      <c r="D14" s="350"/>
      <c r="E14" s="350"/>
      <c r="F14" s="351"/>
      <c r="G14" s="352">
        <f>SUM(G12:G13)</f>
        <v>3623184</v>
      </c>
      <c r="H14" s="350"/>
      <c r="I14" s="350"/>
      <c r="J14" s="350"/>
    </row>
    <row r="15" spans="1:18" ht="30" x14ac:dyDescent="0.25">
      <c r="A15" s="353" t="s">
        <v>332</v>
      </c>
      <c r="B15" s="347" t="s">
        <v>205</v>
      </c>
      <c r="C15" s="354" t="s">
        <v>330</v>
      </c>
      <c r="D15" s="347" t="s">
        <v>6</v>
      </c>
      <c r="E15" s="347">
        <v>4</v>
      </c>
      <c r="F15" s="354" t="s">
        <v>333</v>
      </c>
      <c r="G15" s="355">
        <v>849364</v>
      </c>
      <c r="H15" s="347"/>
      <c r="I15" s="347" t="s">
        <v>216</v>
      </c>
      <c r="J15" s="348" t="s">
        <v>336</v>
      </c>
    </row>
    <row r="16" spans="1:18" ht="25.5" x14ac:dyDescent="0.25">
      <c r="A16" s="347"/>
      <c r="B16" s="347"/>
      <c r="C16" s="354" t="s">
        <v>331</v>
      </c>
      <c r="D16" s="347" t="s">
        <v>6</v>
      </c>
      <c r="E16" s="347">
        <v>1</v>
      </c>
      <c r="F16" s="354" t="s">
        <v>334</v>
      </c>
      <c r="G16" s="354" t="s">
        <v>335</v>
      </c>
      <c r="H16" s="347"/>
      <c r="I16" s="347" t="s">
        <v>216</v>
      </c>
      <c r="J16" s="347"/>
    </row>
    <row r="17" spans="1:10" x14ac:dyDescent="0.25">
      <c r="A17" s="213"/>
      <c r="B17" s="213"/>
      <c r="C17" s="213"/>
      <c r="D17" s="213"/>
      <c r="E17" s="213"/>
      <c r="F17" s="213"/>
      <c r="G17" s="214">
        <f>SUM(G15:G16)</f>
        <v>849364</v>
      </c>
      <c r="H17" s="213"/>
      <c r="I17" s="213"/>
      <c r="J17" s="213"/>
    </row>
    <row r="19" spans="1:10" x14ac:dyDescent="0.25">
      <c r="B19" t="s">
        <v>11</v>
      </c>
    </row>
  </sheetData>
  <mergeCells count="9">
    <mergeCell ref="F8:F9"/>
    <mergeCell ref="G8:G9"/>
    <mergeCell ref="H8:H9"/>
    <mergeCell ref="J8:J9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8"/>
  <sheetViews>
    <sheetView workbookViewId="0">
      <selection activeCell="G14" sqref="G14"/>
    </sheetView>
  </sheetViews>
  <sheetFormatPr defaultRowHeight="15" x14ac:dyDescent="0.25"/>
  <cols>
    <col min="1" max="1" width="27.5703125" customWidth="1"/>
    <col min="2" max="2" width="17.5703125" customWidth="1"/>
    <col min="3" max="3" width="16.140625" customWidth="1"/>
    <col min="4" max="4" width="10.28515625" customWidth="1"/>
    <col min="5" max="5" width="13.7109375" customWidth="1"/>
    <col min="6" max="6" width="14.7109375" customWidth="1"/>
    <col min="7" max="7" width="14.28515625" customWidth="1"/>
    <col min="8" max="9" width="12.85546875" customWidth="1"/>
    <col min="10" max="10" width="18.140625" customWidth="1"/>
    <col min="11" max="11" width="12.5703125" customWidth="1"/>
    <col min="12" max="12" width="25.42578125" customWidth="1"/>
    <col min="15" max="15" width="10.140625" customWidth="1"/>
    <col min="16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4"/>
      <c r="L1" s="14"/>
      <c r="M1" s="14"/>
      <c r="N1" s="14"/>
      <c r="O1" s="14"/>
      <c r="P1" s="14"/>
      <c r="Q1" s="14"/>
      <c r="R1" s="14"/>
    </row>
    <row r="2" spans="1:18" x14ac:dyDescent="0.25">
      <c r="A2" s="28"/>
      <c r="B2" s="46" t="s">
        <v>156</v>
      </c>
      <c r="C2" s="46"/>
      <c r="D2" s="46"/>
      <c r="E2" s="46"/>
      <c r="F2" s="46"/>
      <c r="G2" s="46"/>
      <c r="H2" s="46"/>
      <c r="I2" s="46"/>
      <c r="J2" s="28"/>
    </row>
    <row r="3" spans="1:18" x14ac:dyDescent="0.25">
      <c r="A3" s="28"/>
      <c r="B3" s="46"/>
      <c r="C3" s="46"/>
      <c r="D3" s="46"/>
      <c r="E3" s="46"/>
      <c r="F3" s="46"/>
      <c r="G3" s="46"/>
      <c r="H3" s="46"/>
      <c r="I3" s="46"/>
      <c r="J3" s="28"/>
    </row>
    <row r="4" spans="1:18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Q4" s="31"/>
    </row>
    <row r="5" spans="1:18" ht="66" customHeight="1" x14ac:dyDescent="0.25">
      <c r="A5" s="35" t="s">
        <v>43</v>
      </c>
      <c r="B5" s="35" t="s">
        <v>42</v>
      </c>
      <c r="C5" s="35" t="s">
        <v>39</v>
      </c>
      <c r="D5" s="35" t="s">
        <v>7</v>
      </c>
      <c r="E5" s="35" t="s">
        <v>0</v>
      </c>
      <c r="F5" s="35" t="s">
        <v>17</v>
      </c>
      <c r="G5" s="32" t="s">
        <v>46</v>
      </c>
      <c r="H5" s="35" t="s">
        <v>40</v>
      </c>
      <c r="I5" s="35" t="s">
        <v>157</v>
      </c>
      <c r="J5" s="35" t="s">
        <v>41</v>
      </c>
    </row>
    <row r="6" spans="1:18" x14ac:dyDescent="0.25">
      <c r="A6" s="222" t="s">
        <v>18</v>
      </c>
      <c r="B6" s="224" t="s">
        <v>126</v>
      </c>
      <c r="C6" s="222" t="s">
        <v>19</v>
      </c>
      <c r="D6" s="225" t="s">
        <v>21</v>
      </c>
      <c r="E6" s="225">
        <v>1</v>
      </c>
      <c r="F6" s="215">
        <v>614284</v>
      </c>
      <c r="G6" s="215">
        <v>614284</v>
      </c>
      <c r="H6" s="217" t="s">
        <v>103</v>
      </c>
      <c r="I6" s="221" t="s">
        <v>216</v>
      </c>
      <c r="J6" s="222" t="s">
        <v>19</v>
      </c>
    </row>
    <row r="7" spans="1:18" ht="57" customHeight="1" x14ac:dyDescent="0.25">
      <c r="A7" s="223"/>
      <c r="B7" s="220"/>
      <c r="C7" s="223"/>
      <c r="D7" s="226"/>
      <c r="E7" s="226"/>
      <c r="F7" s="216"/>
      <c r="G7" s="216"/>
      <c r="H7" s="218"/>
      <c r="I7" s="218"/>
      <c r="J7" s="223"/>
    </row>
    <row r="8" spans="1:18" ht="35.25" customHeight="1" x14ac:dyDescent="0.25">
      <c r="A8" s="207" t="s">
        <v>22</v>
      </c>
      <c r="B8" s="206"/>
      <c r="C8" s="9" t="s">
        <v>79</v>
      </c>
      <c r="D8" s="209" t="s">
        <v>21</v>
      </c>
      <c r="E8" s="209">
        <v>1</v>
      </c>
      <c r="F8" s="208">
        <v>55120</v>
      </c>
      <c r="G8" s="208">
        <v>55120</v>
      </c>
      <c r="H8" s="8" t="s">
        <v>78</v>
      </c>
      <c r="I8" s="209" t="s">
        <v>216</v>
      </c>
      <c r="J8" s="9" t="s">
        <v>79</v>
      </c>
    </row>
    <row r="9" spans="1:18" ht="51.75" thickBot="1" x14ac:dyDescent="0.3">
      <c r="A9" s="205" t="s">
        <v>217</v>
      </c>
      <c r="B9" s="199" t="s">
        <v>205</v>
      </c>
      <c r="C9" s="128" t="s">
        <v>171</v>
      </c>
      <c r="D9" s="202" t="s">
        <v>21</v>
      </c>
      <c r="E9" s="202">
        <v>1</v>
      </c>
      <c r="F9" s="197">
        <v>896000</v>
      </c>
      <c r="G9" s="197">
        <v>896000</v>
      </c>
      <c r="H9" s="209" t="s">
        <v>53</v>
      </c>
      <c r="I9" s="209" t="s">
        <v>216</v>
      </c>
      <c r="J9" s="9" t="s">
        <v>218</v>
      </c>
    </row>
    <row r="10" spans="1:18" x14ac:dyDescent="0.25">
      <c r="A10" s="69"/>
      <c r="B10" s="69"/>
      <c r="C10" s="69"/>
      <c r="D10" s="70"/>
      <c r="E10" s="70"/>
      <c r="F10" s="70"/>
      <c r="G10" s="71">
        <f>SUM(G6:G9)</f>
        <v>1565404</v>
      </c>
      <c r="H10" s="155"/>
      <c r="I10" s="153"/>
      <c r="J10" s="147"/>
    </row>
    <row r="11" spans="1:18" ht="38.25" x14ac:dyDescent="0.25">
      <c r="A11" s="207" t="s">
        <v>258</v>
      </c>
      <c r="B11" s="8" t="s">
        <v>259</v>
      </c>
      <c r="C11" s="356" t="s">
        <v>260</v>
      </c>
      <c r="D11" s="209" t="s">
        <v>6</v>
      </c>
      <c r="E11" s="209">
        <v>11</v>
      </c>
      <c r="F11" s="357">
        <f>G11/E11</f>
        <v>103292</v>
      </c>
      <c r="G11" s="210">
        <v>1136212</v>
      </c>
      <c r="H11" s="8" t="s">
        <v>262</v>
      </c>
      <c r="I11" s="209" t="s">
        <v>216</v>
      </c>
      <c r="J11" s="8" t="s">
        <v>261</v>
      </c>
    </row>
    <row r="12" spans="1:18" ht="38.25" x14ac:dyDescent="0.25">
      <c r="A12" s="207" t="s">
        <v>263</v>
      </c>
      <c r="B12" s="8" t="s">
        <v>259</v>
      </c>
      <c r="C12" s="356" t="s">
        <v>260</v>
      </c>
      <c r="D12" s="209" t="s">
        <v>6</v>
      </c>
      <c r="E12" s="209">
        <v>1</v>
      </c>
      <c r="F12" s="210">
        <v>31435</v>
      </c>
      <c r="G12" s="210">
        <v>31435</v>
      </c>
      <c r="H12" s="8" t="s">
        <v>262</v>
      </c>
      <c r="I12" s="209" t="s">
        <v>216</v>
      </c>
      <c r="J12" s="207" t="s">
        <v>264</v>
      </c>
    </row>
    <row r="13" spans="1:18" x14ac:dyDescent="0.25">
      <c r="A13" s="315"/>
      <c r="B13" s="315"/>
      <c r="C13" s="315"/>
      <c r="D13" s="315"/>
      <c r="E13" s="315"/>
      <c r="F13" s="358"/>
      <c r="G13" s="358">
        <f>SUM(G11:G12)</f>
        <v>1167647</v>
      </c>
      <c r="H13" s="315"/>
      <c r="I13" s="315"/>
      <c r="J13" s="315"/>
    </row>
    <row r="14" spans="1:18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</row>
    <row r="15" spans="1:18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</row>
    <row r="16" spans="1:18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28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</row>
  </sheetData>
  <mergeCells count="10">
    <mergeCell ref="F6:F7"/>
    <mergeCell ref="G6:G7"/>
    <mergeCell ref="H6:H7"/>
    <mergeCell ref="J6:J7"/>
    <mergeCell ref="A6:A7"/>
    <mergeCell ref="B6:B7"/>
    <mergeCell ref="C6:C7"/>
    <mergeCell ref="D6:D7"/>
    <mergeCell ref="E6:E7"/>
    <mergeCell ref="I6:I7"/>
  </mergeCell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S17"/>
  <sheetViews>
    <sheetView topLeftCell="A4" workbookViewId="0">
      <selection activeCell="M10" sqref="M10"/>
    </sheetView>
  </sheetViews>
  <sheetFormatPr defaultRowHeight="15" x14ac:dyDescent="0.25"/>
  <cols>
    <col min="1" max="1" width="26.140625" style="14" customWidth="1"/>
    <col min="2" max="2" width="22.42578125" style="14" customWidth="1"/>
    <col min="3" max="3" width="19.42578125" style="14" customWidth="1"/>
    <col min="4" max="4" width="10.7109375" style="14" customWidth="1"/>
    <col min="5" max="5" width="12.28515625" style="14" customWidth="1"/>
    <col min="6" max="6" width="9.85546875" style="14" bestFit="1" customWidth="1"/>
    <col min="7" max="7" width="12.85546875" style="14" customWidth="1"/>
    <col min="8" max="9" width="11.28515625" style="14" customWidth="1"/>
    <col min="10" max="10" width="20.7109375" style="14" customWidth="1"/>
    <col min="11" max="11" width="9.140625" style="14"/>
    <col min="12" max="12" width="18" style="14" customWidth="1"/>
    <col min="13" max="13" width="7.28515625" style="14" customWidth="1"/>
    <col min="14" max="14" width="8" style="14" customWidth="1"/>
    <col min="15" max="16" width="9.140625" style="14"/>
    <col min="17" max="17" width="10.28515625" style="14" customWidth="1"/>
    <col min="18" max="18" width="22.140625" style="14" customWidth="1"/>
    <col min="19" max="16384" width="9.140625" style="14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22" t="s">
        <v>122</v>
      </c>
      <c r="C3" s="22"/>
      <c r="D3" s="22"/>
      <c r="E3" s="2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22"/>
      <c r="C4" s="22"/>
      <c r="D4" s="22"/>
      <c r="E4" s="2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35" t="s">
        <v>43</v>
      </c>
      <c r="B6" s="35" t="s">
        <v>42</v>
      </c>
      <c r="C6" s="35" t="s">
        <v>39</v>
      </c>
      <c r="D6" s="35" t="s">
        <v>7</v>
      </c>
      <c r="E6" s="35" t="s">
        <v>0</v>
      </c>
      <c r="F6" s="35" t="s">
        <v>17</v>
      </c>
      <c r="G6" s="32" t="s">
        <v>46</v>
      </c>
      <c r="H6" s="35" t="s">
        <v>40</v>
      </c>
      <c r="I6" s="35" t="s">
        <v>157</v>
      </c>
      <c r="J6" s="35" t="s">
        <v>41</v>
      </c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222" t="s">
        <v>36</v>
      </c>
      <c r="B7" s="224" t="s">
        <v>123</v>
      </c>
      <c r="C7" s="219" t="s">
        <v>20</v>
      </c>
      <c r="D7" s="225" t="s">
        <v>21</v>
      </c>
      <c r="E7" s="225">
        <v>1</v>
      </c>
      <c r="F7" s="215">
        <v>20320.16</v>
      </c>
      <c r="G7" s="215">
        <v>20320.16</v>
      </c>
      <c r="H7" s="217" t="s">
        <v>53</v>
      </c>
      <c r="I7" s="194"/>
      <c r="J7" s="219" t="s">
        <v>20</v>
      </c>
      <c r="K7" s="1"/>
      <c r="L7" s="1"/>
      <c r="M7" s="1"/>
      <c r="N7" s="1"/>
      <c r="O7" s="1"/>
      <c r="P7" s="1"/>
      <c r="Q7" s="1"/>
      <c r="R7" s="1"/>
      <c r="S7" s="1"/>
    </row>
    <row r="8" spans="1:19" ht="57.75" customHeight="1" x14ac:dyDescent="0.25">
      <c r="A8" s="223"/>
      <c r="B8" s="220"/>
      <c r="C8" s="220"/>
      <c r="D8" s="226"/>
      <c r="E8" s="226"/>
      <c r="F8" s="216"/>
      <c r="G8" s="216"/>
      <c r="H8" s="218"/>
      <c r="I8" s="195" t="s">
        <v>216</v>
      </c>
      <c r="J8" s="220"/>
      <c r="K8" s="1"/>
      <c r="L8" s="1"/>
      <c r="M8" s="1"/>
      <c r="N8" s="1"/>
      <c r="O8" s="1"/>
      <c r="P8" s="1"/>
      <c r="Q8" s="1"/>
      <c r="R8" s="1"/>
      <c r="S8" s="1"/>
    </row>
    <row r="9" spans="1:19" ht="69.75" customHeight="1" x14ac:dyDescent="0.25">
      <c r="A9" s="204" t="s">
        <v>36</v>
      </c>
      <c r="B9" s="200" t="s">
        <v>250</v>
      </c>
      <c r="C9" s="200" t="s">
        <v>251</v>
      </c>
      <c r="D9" s="203" t="s">
        <v>38</v>
      </c>
      <c r="E9" s="203">
        <v>1</v>
      </c>
      <c r="F9" s="198">
        <v>66959.199999999997</v>
      </c>
      <c r="G9" s="198">
        <v>66959.199999999997</v>
      </c>
      <c r="H9" s="195" t="s">
        <v>53</v>
      </c>
      <c r="I9" s="195" t="s">
        <v>216</v>
      </c>
      <c r="J9" s="200" t="s">
        <v>251</v>
      </c>
      <c r="K9" s="1"/>
      <c r="L9" s="1"/>
      <c r="M9" s="1"/>
      <c r="N9" s="1"/>
      <c r="O9" s="1"/>
      <c r="P9" s="1"/>
      <c r="Q9" s="1"/>
      <c r="R9" s="1"/>
      <c r="S9" s="1"/>
    </row>
    <row r="10" spans="1:19" ht="63" customHeight="1" thickBot="1" x14ac:dyDescent="0.3">
      <c r="A10" s="207" t="s">
        <v>166</v>
      </c>
      <c r="B10" s="206" t="s">
        <v>123</v>
      </c>
      <c r="C10" s="206" t="s">
        <v>114</v>
      </c>
      <c r="D10" s="209" t="s">
        <v>38</v>
      </c>
      <c r="E10" s="209">
        <v>1</v>
      </c>
      <c r="F10" s="208">
        <v>7500000</v>
      </c>
      <c r="G10" s="208">
        <v>7500000</v>
      </c>
      <c r="H10" s="210" t="s">
        <v>115</v>
      </c>
      <c r="I10" s="210" t="s">
        <v>216</v>
      </c>
      <c r="J10" s="206" t="s">
        <v>114</v>
      </c>
      <c r="K10" s="1"/>
      <c r="L10" s="1"/>
      <c r="M10" s="1"/>
      <c r="N10" s="1"/>
      <c r="O10" s="1"/>
      <c r="P10" s="1"/>
      <c r="Q10" s="1"/>
      <c r="R10" s="1"/>
      <c r="S10" s="1"/>
    </row>
    <row r="11" spans="1:19" ht="22.5" customHeight="1" x14ac:dyDescent="0.25">
      <c r="A11" s="69" t="s">
        <v>1</v>
      </c>
      <c r="B11" s="79"/>
      <c r="C11" s="79"/>
      <c r="D11" s="70"/>
      <c r="E11" s="70"/>
      <c r="F11" s="70"/>
      <c r="G11" s="71">
        <f>SUM(G5:G10)</f>
        <v>7587279.3600000003</v>
      </c>
      <c r="H11" s="72"/>
      <c r="I11" s="271"/>
      <c r="J11" s="80"/>
      <c r="K11" s="1"/>
      <c r="L11" s="1"/>
      <c r="M11" s="1"/>
      <c r="N11" s="1"/>
      <c r="O11" s="1"/>
      <c r="P11" s="1"/>
      <c r="Q11" s="1"/>
      <c r="R11" s="1"/>
      <c r="S11" s="1"/>
    </row>
    <row r="12" spans="1:19" ht="36.75" customHeight="1" x14ac:dyDescent="0.25">
      <c r="A12" s="65" t="s">
        <v>106</v>
      </c>
      <c r="B12" s="209" t="s">
        <v>123</v>
      </c>
      <c r="C12" s="206" t="s">
        <v>71</v>
      </c>
      <c r="D12" s="209" t="s">
        <v>6</v>
      </c>
      <c r="E12" s="209">
        <v>1</v>
      </c>
      <c r="F12" s="66">
        <v>213807</v>
      </c>
      <c r="G12" s="66">
        <v>213807</v>
      </c>
      <c r="H12" s="8" t="s">
        <v>108</v>
      </c>
      <c r="I12" s="209" t="s">
        <v>216</v>
      </c>
      <c r="J12" s="206" t="s">
        <v>107</v>
      </c>
      <c r="K12" s="1"/>
      <c r="L12" s="1"/>
      <c r="M12" s="1"/>
      <c r="N12" s="1"/>
      <c r="O12" s="1"/>
      <c r="P12" s="1"/>
      <c r="Q12" s="1"/>
      <c r="R12" s="1"/>
      <c r="S12" s="1"/>
    </row>
    <row r="13" spans="1:19" ht="25.5" x14ac:dyDescent="0.25">
      <c r="A13" s="207" t="s">
        <v>167</v>
      </c>
      <c r="B13" s="206" t="s">
        <v>123</v>
      </c>
      <c r="C13" s="206" t="s">
        <v>71</v>
      </c>
      <c r="D13" s="209" t="s">
        <v>6</v>
      </c>
      <c r="E13" s="209">
        <v>1</v>
      </c>
      <c r="F13" s="208">
        <v>2642112</v>
      </c>
      <c r="G13" s="208">
        <v>2642112</v>
      </c>
      <c r="H13" s="210" t="s">
        <v>120</v>
      </c>
      <c r="I13" s="210" t="s">
        <v>216</v>
      </c>
      <c r="J13" s="206" t="s">
        <v>121</v>
      </c>
    </row>
    <row r="14" spans="1:19" x14ac:dyDescent="0.25">
      <c r="A14" s="138"/>
      <c r="B14" s="138"/>
      <c r="C14" s="138"/>
      <c r="D14" s="138"/>
      <c r="E14" s="138"/>
      <c r="F14" s="138"/>
      <c r="G14" s="138"/>
      <c r="H14" s="138"/>
      <c r="I14" s="212" t="s">
        <v>216</v>
      </c>
      <c r="J14" s="138"/>
    </row>
    <row r="15" spans="1:19" x14ac:dyDescent="0.25">
      <c r="A15" s="73" t="s">
        <v>1</v>
      </c>
      <c r="B15" s="73"/>
      <c r="C15" s="73"/>
      <c r="D15" s="73"/>
      <c r="E15" s="73"/>
      <c r="F15" s="73"/>
      <c r="G15" s="74">
        <f>SUM(G12:G13)</f>
        <v>2855919</v>
      </c>
      <c r="H15" s="73"/>
      <c r="I15" s="359"/>
      <c r="J15" s="73"/>
    </row>
    <row r="16" spans="1:19" ht="25.5" x14ac:dyDescent="0.25">
      <c r="A16" s="207" t="s">
        <v>183</v>
      </c>
      <c r="B16" s="206" t="s">
        <v>175</v>
      </c>
      <c r="C16" s="206" t="s">
        <v>51</v>
      </c>
      <c r="D16" s="209" t="s">
        <v>6</v>
      </c>
      <c r="E16" s="209">
        <v>1</v>
      </c>
      <c r="F16" s="208">
        <v>597308</v>
      </c>
      <c r="G16" s="208">
        <v>597308</v>
      </c>
      <c r="H16" s="210" t="s">
        <v>185</v>
      </c>
      <c r="I16" s="210" t="s">
        <v>216</v>
      </c>
      <c r="J16" s="206" t="s">
        <v>184</v>
      </c>
    </row>
    <row r="17" spans="1:10" x14ac:dyDescent="0.25">
      <c r="A17" s="249" t="s">
        <v>1</v>
      </c>
      <c r="B17" s="249"/>
      <c r="C17" s="249"/>
      <c r="D17" s="249"/>
      <c r="E17" s="249"/>
      <c r="F17" s="249"/>
      <c r="G17" s="250">
        <f>SUM(G16)</f>
        <v>597308</v>
      </c>
      <c r="H17" s="249"/>
      <c r="I17" s="360"/>
      <c r="J17" s="249"/>
    </row>
  </sheetData>
  <mergeCells count="9">
    <mergeCell ref="F7:F8"/>
    <mergeCell ref="G7:G8"/>
    <mergeCell ref="H7:H8"/>
    <mergeCell ref="J7:J8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5"/>
  <sheetViews>
    <sheetView topLeftCell="A4" workbookViewId="0">
      <selection activeCell="C23" sqref="C23"/>
    </sheetView>
  </sheetViews>
  <sheetFormatPr defaultRowHeight="15" x14ac:dyDescent="0.25"/>
  <cols>
    <col min="1" max="1" width="23.140625" customWidth="1"/>
    <col min="2" max="2" width="30.7109375" customWidth="1"/>
    <col min="3" max="3" width="16.7109375" customWidth="1"/>
    <col min="4" max="4" width="10.5703125" customWidth="1"/>
    <col min="5" max="5" width="11.5703125" customWidth="1"/>
    <col min="6" max="6" width="13.140625" customWidth="1"/>
    <col min="7" max="7" width="13.7109375" customWidth="1"/>
    <col min="8" max="9" width="12.85546875" customWidth="1"/>
    <col min="10" max="10" width="20.57031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x14ac:dyDescent="0.25">
      <c r="A2" s="1"/>
      <c r="B2" s="4"/>
      <c r="C2" s="4"/>
      <c r="D2" s="4"/>
      <c r="E2" s="4"/>
      <c r="F2" s="1"/>
      <c r="G2" s="1"/>
      <c r="H2" s="1"/>
      <c r="I2" s="1"/>
      <c r="K2" s="4"/>
      <c r="L2" s="4"/>
      <c r="M2" s="1"/>
      <c r="N2" s="1"/>
      <c r="O2" s="1"/>
      <c r="P2" s="1"/>
      <c r="Q2" s="1"/>
      <c r="R2" s="1"/>
    </row>
    <row r="3" spans="1:18" ht="39" customHeight="1" x14ac:dyDescent="0.25">
      <c r="A3" s="1"/>
      <c r="B3" s="230" t="s">
        <v>129</v>
      </c>
      <c r="C3" s="230"/>
      <c r="D3" s="230"/>
      <c r="E3" s="230"/>
      <c r="F3" s="230"/>
      <c r="G3" s="230"/>
      <c r="H3" s="22"/>
      <c r="I3" s="22"/>
      <c r="J3" s="22"/>
      <c r="K3" s="23"/>
      <c r="L3" s="24"/>
      <c r="M3" s="22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6" spans="1:18" ht="67.5" customHeight="1" x14ac:dyDescent="0.25">
      <c r="A6" s="35" t="s">
        <v>43</v>
      </c>
      <c r="B6" s="35" t="s">
        <v>42</v>
      </c>
      <c r="C6" s="35" t="s">
        <v>39</v>
      </c>
      <c r="D6" s="35" t="s">
        <v>7</v>
      </c>
      <c r="E6" s="35" t="s">
        <v>0</v>
      </c>
      <c r="F6" s="35" t="s">
        <v>17</v>
      </c>
      <c r="G6" s="32" t="s">
        <v>46</v>
      </c>
      <c r="H6" s="35" t="s">
        <v>40</v>
      </c>
      <c r="I6" s="35" t="s">
        <v>157</v>
      </c>
      <c r="J6" s="35" t="s">
        <v>41</v>
      </c>
    </row>
    <row r="7" spans="1:18" ht="15" customHeight="1" x14ac:dyDescent="0.25">
      <c r="A7" s="219" t="s">
        <v>186</v>
      </c>
      <c r="B7" s="219" t="s">
        <v>175</v>
      </c>
      <c r="C7" s="219" t="s">
        <v>71</v>
      </c>
      <c r="D7" s="225" t="s">
        <v>6</v>
      </c>
      <c r="E7" s="225">
        <v>6</v>
      </c>
      <c r="F7" s="215">
        <v>55000</v>
      </c>
      <c r="G7" s="215">
        <f>E7*F7</f>
        <v>330000</v>
      </c>
      <c r="H7" s="221" t="s">
        <v>189</v>
      </c>
      <c r="I7" s="193"/>
      <c r="J7" s="219" t="s">
        <v>187</v>
      </c>
    </row>
    <row r="8" spans="1:18" x14ac:dyDescent="0.25">
      <c r="A8" s="224"/>
      <c r="B8" s="224"/>
      <c r="C8" s="224"/>
      <c r="D8" s="226"/>
      <c r="E8" s="226"/>
      <c r="F8" s="216"/>
      <c r="G8" s="216"/>
      <c r="H8" s="217"/>
      <c r="I8" s="194" t="s">
        <v>216</v>
      </c>
      <c r="J8" s="220"/>
    </row>
    <row r="9" spans="1:18" ht="27" customHeight="1" thickBot="1" x14ac:dyDescent="0.3">
      <c r="A9" s="232"/>
      <c r="B9" s="232"/>
      <c r="C9" s="232"/>
      <c r="D9" s="209"/>
      <c r="E9" s="209">
        <v>3220</v>
      </c>
      <c r="F9" s="208">
        <v>500</v>
      </c>
      <c r="G9" s="208">
        <f>E9*F9</f>
        <v>1610000</v>
      </c>
      <c r="H9" s="233"/>
      <c r="I9" s="194"/>
      <c r="J9" s="206" t="s">
        <v>188</v>
      </c>
    </row>
    <row r="10" spans="1:18" ht="17.25" customHeight="1" x14ac:dyDescent="0.25">
      <c r="A10" s="79" t="s">
        <v>1</v>
      </c>
      <c r="B10" s="79"/>
      <c r="C10" s="79"/>
      <c r="D10" s="171"/>
      <c r="E10" s="171"/>
      <c r="F10" s="171"/>
      <c r="G10" s="71">
        <f>SUM(G7:G9)</f>
        <v>1940000</v>
      </c>
      <c r="H10" s="270"/>
      <c r="I10" s="271"/>
      <c r="J10" s="80"/>
    </row>
    <row r="11" spans="1:18" ht="43.5" customHeight="1" x14ac:dyDescent="0.25">
      <c r="A11" s="252" t="s">
        <v>190</v>
      </c>
      <c r="B11" s="182" t="s">
        <v>175</v>
      </c>
      <c r="C11" s="252" t="s">
        <v>51</v>
      </c>
      <c r="D11" s="182" t="s">
        <v>6</v>
      </c>
      <c r="E11" s="182">
        <v>2</v>
      </c>
      <c r="F11" s="252">
        <v>97000</v>
      </c>
      <c r="G11" s="251">
        <f>E11*F11</f>
        <v>194000</v>
      </c>
      <c r="H11" s="182" t="s">
        <v>189</v>
      </c>
      <c r="I11" s="182" t="s">
        <v>216</v>
      </c>
      <c r="J11" s="182" t="s">
        <v>181</v>
      </c>
    </row>
    <row r="12" spans="1:18" ht="45" x14ac:dyDescent="0.25">
      <c r="A12" s="252" t="s">
        <v>272</v>
      </c>
      <c r="B12" s="182" t="s">
        <v>238</v>
      </c>
      <c r="C12" s="252" t="s">
        <v>71</v>
      </c>
      <c r="D12" s="182" t="s">
        <v>6</v>
      </c>
      <c r="E12" s="182">
        <v>1</v>
      </c>
      <c r="F12" s="182">
        <v>538000</v>
      </c>
      <c r="G12" s="264">
        <v>538000</v>
      </c>
      <c r="H12" s="182" t="s">
        <v>53</v>
      </c>
      <c r="I12" s="182" t="s">
        <v>216</v>
      </c>
      <c r="J12" s="182" t="s">
        <v>273</v>
      </c>
    </row>
    <row r="13" spans="1:18" s="176" customFormat="1" ht="45" x14ac:dyDescent="0.25">
      <c r="A13" s="252" t="s">
        <v>307</v>
      </c>
      <c r="B13" s="182" t="s">
        <v>305</v>
      </c>
      <c r="C13" s="252" t="s">
        <v>71</v>
      </c>
      <c r="D13" s="182" t="s">
        <v>308</v>
      </c>
      <c r="E13" s="182">
        <v>5</v>
      </c>
      <c r="F13" s="182">
        <v>505000</v>
      </c>
      <c r="G13" s="264">
        <v>505000</v>
      </c>
      <c r="H13" s="182" t="s">
        <v>309</v>
      </c>
      <c r="I13" s="182" t="s">
        <v>216</v>
      </c>
      <c r="J13" s="182" t="s">
        <v>310</v>
      </c>
    </row>
    <row r="14" spans="1:18" ht="45" x14ac:dyDescent="0.25">
      <c r="A14" s="272" t="s">
        <v>311</v>
      </c>
      <c r="B14" s="273" t="s">
        <v>305</v>
      </c>
      <c r="C14" s="252" t="s">
        <v>71</v>
      </c>
      <c r="D14" s="273" t="s">
        <v>6</v>
      </c>
      <c r="E14" s="273">
        <v>60</v>
      </c>
      <c r="F14" s="273">
        <v>184950</v>
      </c>
      <c r="G14" s="274">
        <v>184950</v>
      </c>
      <c r="H14" s="273" t="s">
        <v>312</v>
      </c>
      <c r="I14" s="273" t="s">
        <v>216</v>
      </c>
      <c r="J14" s="273" t="s">
        <v>313</v>
      </c>
    </row>
    <row r="15" spans="1:18" x14ac:dyDescent="0.25">
      <c r="A15" s="275" t="s">
        <v>1</v>
      </c>
      <c r="B15" s="275"/>
      <c r="C15" s="275"/>
      <c r="D15" s="276"/>
      <c r="E15" s="276"/>
      <c r="F15" s="276"/>
      <c r="G15" s="59">
        <f>SUM(G11:G14)</f>
        <v>1421950</v>
      </c>
      <c r="H15" s="277"/>
      <c r="I15" s="277"/>
      <c r="J15" s="276"/>
    </row>
  </sheetData>
  <mergeCells count="10">
    <mergeCell ref="A7:A9"/>
    <mergeCell ref="B7:B9"/>
    <mergeCell ref="C7:C9"/>
    <mergeCell ref="H7:H9"/>
    <mergeCell ref="J7:J8"/>
    <mergeCell ref="B3:G3"/>
    <mergeCell ref="D7:D8"/>
    <mergeCell ref="E7:E8"/>
    <mergeCell ref="F7:F8"/>
    <mergeCell ref="G7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I22"/>
  <sheetViews>
    <sheetView topLeftCell="A13" workbookViewId="0">
      <selection activeCell="C18" sqref="C18"/>
    </sheetView>
  </sheetViews>
  <sheetFormatPr defaultRowHeight="15" x14ac:dyDescent="0.25"/>
  <cols>
    <col min="1" max="1" width="28.5703125" customWidth="1"/>
    <col min="2" max="2" width="18" customWidth="1"/>
    <col min="3" max="3" width="24.7109375" customWidth="1"/>
    <col min="4" max="4" width="10.28515625" customWidth="1"/>
    <col min="5" max="5" width="9" customWidth="1"/>
    <col min="6" max="6" width="14.42578125" customWidth="1"/>
    <col min="7" max="7" width="14.7109375" customWidth="1"/>
    <col min="8" max="8" width="19" customWidth="1"/>
    <col min="9" max="9" width="25.42578125" customWidth="1"/>
    <col min="10" max="10" width="12.28515625" customWidth="1"/>
    <col min="11" max="11" width="20" customWidth="1"/>
    <col min="14" max="14" width="14.140625" customWidth="1"/>
    <col min="15" max="15" width="18" customWidth="1"/>
    <col min="16" max="16" width="16.140625" customWidth="1"/>
    <col min="17" max="17" width="10.5703125" customWidth="1"/>
  </cols>
  <sheetData>
    <row r="2" spans="1:9" x14ac:dyDescent="0.25">
      <c r="A2" s="1"/>
      <c r="B2" s="228" t="s">
        <v>130</v>
      </c>
      <c r="C2" s="228"/>
      <c r="D2" s="228"/>
      <c r="E2" s="228"/>
      <c r="F2" s="228"/>
      <c r="G2" s="228"/>
      <c r="H2" s="228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25.5" x14ac:dyDescent="0.25">
      <c r="A5" s="35" t="s">
        <v>43</v>
      </c>
      <c r="B5" s="35" t="s">
        <v>42</v>
      </c>
      <c r="C5" s="35" t="s">
        <v>39</v>
      </c>
      <c r="D5" s="35" t="s">
        <v>7</v>
      </c>
      <c r="E5" s="35" t="s">
        <v>0</v>
      </c>
      <c r="F5" s="35" t="s">
        <v>17</v>
      </c>
      <c r="G5" s="32" t="s">
        <v>46</v>
      </c>
      <c r="H5" s="35" t="s">
        <v>40</v>
      </c>
      <c r="I5" s="35" t="s">
        <v>41</v>
      </c>
    </row>
    <row r="6" spans="1:9" ht="15" customHeight="1" x14ac:dyDescent="0.25">
      <c r="A6" s="222" t="s">
        <v>52</v>
      </c>
      <c r="B6" s="224" t="s">
        <v>131</v>
      </c>
      <c r="C6" s="219" t="s">
        <v>51</v>
      </c>
      <c r="D6" s="225" t="s">
        <v>6</v>
      </c>
      <c r="E6" s="225">
        <v>1</v>
      </c>
      <c r="F6" s="215">
        <v>2246619</v>
      </c>
      <c r="G6" s="215">
        <v>2246619</v>
      </c>
      <c r="H6" s="217" t="s">
        <v>216</v>
      </c>
      <c r="I6" s="219" t="s">
        <v>32</v>
      </c>
    </row>
    <row r="7" spans="1:9" x14ac:dyDescent="0.25">
      <c r="A7" s="223"/>
      <c r="B7" s="220"/>
      <c r="C7" s="220"/>
      <c r="D7" s="226"/>
      <c r="E7" s="226"/>
      <c r="F7" s="216"/>
      <c r="G7" s="216"/>
      <c r="H7" s="218"/>
      <c r="I7" s="220"/>
    </row>
    <row r="8" spans="1:9" x14ac:dyDescent="0.25">
      <c r="A8" s="47" t="s">
        <v>1</v>
      </c>
      <c r="B8" s="48"/>
      <c r="C8" s="48"/>
      <c r="D8" s="49"/>
      <c r="E8" s="49"/>
      <c r="F8" s="50"/>
      <c r="G8" s="50">
        <f>SUM(G6:G7)</f>
        <v>2246619</v>
      </c>
      <c r="H8" s="51"/>
      <c r="I8" s="48"/>
    </row>
    <row r="9" spans="1:9" ht="25.5" x14ac:dyDescent="0.25">
      <c r="A9" s="25" t="s">
        <v>54</v>
      </c>
      <c r="B9" s="42" t="s">
        <v>132</v>
      </c>
      <c r="C9" s="42" t="s">
        <v>3</v>
      </c>
      <c r="D9" s="11" t="s">
        <v>21</v>
      </c>
      <c r="E9" s="11">
        <v>1</v>
      </c>
      <c r="F9" s="12">
        <v>1271431.2</v>
      </c>
      <c r="G9" s="12">
        <v>1271431.2</v>
      </c>
      <c r="H9" s="43" t="s">
        <v>53</v>
      </c>
      <c r="I9" s="42" t="s">
        <v>3</v>
      </c>
    </row>
    <row r="10" spans="1:9" ht="29.25" customHeight="1" x14ac:dyDescent="0.25">
      <c r="A10" s="27" t="s">
        <v>84</v>
      </c>
      <c r="B10" s="8"/>
      <c r="C10" s="42" t="s">
        <v>92</v>
      </c>
      <c r="D10" s="11" t="s">
        <v>21</v>
      </c>
      <c r="E10" s="11">
        <v>1</v>
      </c>
      <c r="F10" s="10">
        <v>13000000</v>
      </c>
      <c r="G10" s="10">
        <v>13000000</v>
      </c>
      <c r="H10" s="11" t="s">
        <v>53</v>
      </c>
      <c r="I10" s="42" t="s">
        <v>92</v>
      </c>
    </row>
    <row r="11" spans="1:9" ht="38.25" x14ac:dyDescent="0.25">
      <c r="A11" s="27" t="s">
        <v>85</v>
      </c>
      <c r="B11" s="8"/>
      <c r="C11" s="42" t="s">
        <v>92</v>
      </c>
      <c r="D11" s="11" t="s">
        <v>21</v>
      </c>
      <c r="E11" s="11">
        <v>1</v>
      </c>
      <c r="F11" s="10">
        <v>10000000</v>
      </c>
      <c r="G11" s="10">
        <v>10000000</v>
      </c>
      <c r="H11" s="11" t="s">
        <v>53</v>
      </c>
      <c r="I11" s="42" t="s">
        <v>92</v>
      </c>
    </row>
    <row r="12" spans="1:9" ht="57" customHeight="1" x14ac:dyDescent="0.25">
      <c r="A12" s="27" t="s">
        <v>86</v>
      </c>
      <c r="B12" s="8"/>
      <c r="C12" s="42" t="s">
        <v>92</v>
      </c>
      <c r="D12" s="11" t="s">
        <v>21</v>
      </c>
      <c r="E12" s="11">
        <v>1</v>
      </c>
      <c r="F12" s="10">
        <v>9000000</v>
      </c>
      <c r="G12" s="10">
        <v>9000000</v>
      </c>
      <c r="H12" s="11" t="s">
        <v>53</v>
      </c>
      <c r="I12" s="42" t="s">
        <v>92</v>
      </c>
    </row>
    <row r="13" spans="1:9" ht="51" x14ac:dyDescent="0.25">
      <c r="A13" s="27" t="s">
        <v>87</v>
      </c>
      <c r="B13" s="8"/>
      <c r="C13" s="42" t="s">
        <v>92</v>
      </c>
      <c r="D13" s="11" t="s">
        <v>21</v>
      </c>
      <c r="E13" s="11">
        <v>1</v>
      </c>
      <c r="F13" s="10">
        <v>9000000</v>
      </c>
      <c r="G13" s="10">
        <v>9000000</v>
      </c>
      <c r="H13" s="11" t="s">
        <v>53</v>
      </c>
      <c r="I13" s="42" t="s">
        <v>92</v>
      </c>
    </row>
    <row r="14" spans="1:9" ht="25.5" x14ac:dyDescent="0.25">
      <c r="A14" s="27" t="s">
        <v>88</v>
      </c>
      <c r="B14" s="8"/>
      <c r="C14" s="42" t="s">
        <v>92</v>
      </c>
      <c r="D14" s="11" t="s">
        <v>21</v>
      </c>
      <c r="E14" s="11">
        <v>1</v>
      </c>
      <c r="F14" s="10">
        <v>9000000</v>
      </c>
      <c r="G14" s="10">
        <v>9000000</v>
      </c>
      <c r="H14" s="11" t="s">
        <v>53</v>
      </c>
      <c r="I14" s="42" t="s">
        <v>92</v>
      </c>
    </row>
    <row r="15" spans="1:9" ht="38.25" x14ac:dyDescent="0.25">
      <c r="A15" s="27" t="s">
        <v>90</v>
      </c>
      <c r="B15" s="8"/>
      <c r="C15" s="42" t="s">
        <v>92</v>
      </c>
      <c r="D15" s="11" t="s">
        <v>21</v>
      </c>
      <c r="E15" s="11">
        <v>1</v>
      </c>
      <c r="F15" s="10">
        <v>10000000</v>
      </c>
      <c r="G15" s="10">
        <v>10000000</v>
      </c>
      <c r="H15" s="11" t="s">
        <v>53</v>
      </c>
      <c r="I15" s="42" t="s">
        <v>92</v>
      </c>
    </row>
    <row r="16" spans="1:9" ht="38.25" x14ac:dyDescent="0.25">
      <c r="A16" s="27" t="s">
        <v>89</v>
      </c>
      <c r="B16" s="8"/>
      <c r="C16" s="42" t="s">
        <v>92</v>
      </c>
      <c r="D16" s="11" t="s">
        <v>21</v>
      </c>
      <c r="E16" s="11">
        <v>1</v>
      </c>
      <c r="F16" s="10">
        <v>10000000</v>
      </c>
      <c r="G16" s="10">
        <v>10000000</v>
      </c>
      <c r="H16" s="11" t="s">
        <v>53</v>
      </c>
      <c r="I16" s="42" t="s">
        <v>92</v>
      </c>
    </row>
    <row r="17" spans="1:9" ht="38.25" x14ac:dyDescent="0.25">
      <c r="A17" s="27" t="s">
        <v>338</v>
      </c>
      <c r="B17" s="8"/>
      <c r="C17" s="42" t="s">
        <v>92</v>
      </c>
      <c r="D17" s="11" t="s">
        <v>21</v>
      </c>
      <c r="E17" s="11">
        <v>1</v>
      </c>
      <c r="F17" s="10">
        <v>10000000</v>
      </c>
      <c r="G17" s="10">
        <v>10000000</v>
      </c>
      <c r="H17" s="11" t="s">
        <v>53</v>
      </c>
      <c r="I17" s="42" t="s">
        <v>92</v>
      </c>
    </row>
    <row r="18" spans="1:9" ht="38.25" x14ac:dyDescent="0.25">
      <c r="A18" s="45" t="s">
        <v>91</v>
      </c>
      <c r="B18" s="52"/>
      <c r="C18" s="39" t="s">
        <v>92</v>
      </c>
      <c r="D18" s="40" t="s">
        <v>21</v>
      </c>
      <c r="E18" s="40">
        <v>1</v>
      </c>
      <c r="F18" s="53">
        <v>9000000</v>
      </c>
      <c r="G18" s="53">
        <v>9000000</v>
      </c>
      <c r="H18" s="40" t="s">
        <v>53</v>
      </c>
      <c r="I18" s="39" t="s">
        <v>92</v>
      </c>
    </row>
    <row r="19" spans="1:9" x14ac:dyDescent="0.25">
      <c r="A19" s="54" t="s">
        <v>1</v>
      </c>
      <c r="B19" s="55"/>
      <c r="C19" s="55"/>
      <c r="D19" s="55"/>
      <c r="E19" s="55"/>
      <c r="F19" s="56"/>
      <c r="G19" s="56">
        <f>SUM(G9:G18)</f>
        <v>90271431.200000003</v>
      </c>
      <c r="H19" s="55"/>
      <c r="I19" s="55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28"/>
      <c r="B21" s="28"/>
      <c r="C21" s="28"/>
      <c r="D21" s="28"/>
      <c r="E21" s="28"/>
      <c r="F21" s="28"/>
      <c r="G21" s="28"/>
      <c r="H21" s="28"/>
      <c r="I21" s="28"/>
    </row>
    <row r="22" spans="1:9" x14ac:dyDescent="0.25">
      <c r="A22" s="28"/>
      <c r="B22" s="28"/>
      <c r="C22" s="28"/>
      <c r="D22" s="28"/>
      <c r="E22" s="28"/>
      <c r="F22" s="28"/>
      <c r="G22" s="28"/>
      <c r="H22" s="28"/>
      <c r="I22" s="28"/>
    </row>
  </sheetData>
  <mergeCells count="10">
    <mergeCell ref="B2:H2"/>
    <mergeCell ref="I6:I7"/>
    <mergeCell ref="C6:C7"/>
    <mergeCell ref="A6:A7"/>
    <mergeCell ref="B6:B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14"/>
  <sheetViews>
    <sheetView workbookViewId="0">
      <selection activeCell="A8" sqref="A8"/>
    </sheetView>
  </sheetViews>
  <sheetFormatPr defaultRowHeight="15" x14ac:dyDescent="0.25"/>
  <cols>
    <col min="1" max="1" width="20.5703125" customWidth="1"/>
    <col min="2" max="2" width="30.7109375" customWidth="1"/>
    <col min="3" max="3" width="13.140625" customWidth="1"/>
    <col min="4" max="4" width="9.5703125" customWidth="1"/>
    <col min="5" max="5" width="11.7109375" customWidth="1"/>
    <col min="6" max="6" width="15.5703125" customWidth="1"/>
    <col min="7" max="7" width="10.5703125" customWidth="1"/>
    <col min="8" max="8" width="19.140625" customWidth="1"/>
    <col min="9" max="9" width="15.42578125" customWidth="1"/>
    <col min="10" max="10" width="14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1" x14ac:dyDescent="0.25">
      <c r="A2" s="1"/>
      <c r="B2" s="228" t="s">
        <v>133</v>
      </c>
      <c r="C2" s="228"/>
      <c r="D2" s="228"/>
      <c r="E2" s="228"/>
      <c r="F2" s="228"/>
      <c r="G2" s="228"/>
      <c r="H2" s="228"/>
      <c r="I2" s="89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51" x14ac:dyDescent="0.25">
      <c r="A5" s="35" t="s">
        <v>43</v>
      </c>
      <c r="B5" s="35" t="s">
        <v>42</v>
      </c>
      <c r="C5" s="35" t="s">
        <v>39</v>
      </c>
      <c r="D5" s="35" t="s">
        <v>7</v>
      </c>
      <c r="E5" s="35" t="s">
        <v>0</v>
      </c>
      <c r="F5" s="35" t="s">
        <v>17</v>
      </c>
      <c r="G5" s="32" t="s">
        <v>46</v>
      </c>
      <c r="H5" s="35" t="s">
        <v>40</v>
      </c>
      <c r="I5" s="35" t="s">
        <v>168</v>
      </c>
      <c r="J5" s="35" t="s">
        <v>41</v>
      </c>
      <c r="K5" s="1"/>
    </row>
    <row r="6" spans="1:11" ht="45" customHeight="1" x14ac:dyDescent="0.25">
      <c r="A6" s="234" t="s">
        <v>49</v>
      </c>
      <c r="B6" s="236" t="s">
        <v>132</v>
      </c>
      <c r="C6" s="7" t="s">
        <v>3</v>
      </c>
      <c r="D6" s="225" t="s">
        <v>21</v>
      </c>
      <c r="E6" s="225">
        <v>1</v>
      </c>
      <c r="F6" s="215">
        <f>G6/E6</f>
        <v>1100000</v>
      </c>
      <c r="G6" s="215">
        <v>1100000</v>
      </c>
      <c r="H6" s="217" t="s">
        <v>94</v>
      </c>
      <c r="I6" s="194" t="s">
        <v>339</v>
      </c>
      <c r="J6" s="222" t="s">
        <v>3</v>
      </c>
      <c r="K6" s="1"/>
    </row>
    <row r="7" spans="1:11" ht="102" hidden="1" customHeight="1" x14ac:dyDescent="0.25">
      <c r="A7" s="235"/>
      <c r="B7" s="236"/>
      <c r="C7" s="26" t="s">
        <v>27</v>
      </c>
      <c r="D7" s="226"/>
      <c r="E7" s="226"/>
      <c r="F7" s="216"/>
      <c r="G7" s="216"/>
      <c r="H7" s="218"/>
      <c r="I7" s="87"/>
      <c r="J7" s="223"/>
      <c r="K7" s="1"/>
    </row>
    <row r="8" spans="1:11" ht="38.25" x14ac:dyDescent="0.25">
      <c r="A8" s="81" t="s">
        <v>34</v>
      </c>
      <c r="B8" s="67" t="s">
        <v>132</v>
      </c>
      <c r="C8" s="26" t="s">
        <v>33</v>
      </c>
      <c r="D8" s="11" t="s">
        <v>21</v>
      </c>
      <c r="E8" s="11">
        <v>1</v>
      </c>
      <c r="F8" s="96">
        <v>49904.480000000003</v>
      </c>
      <c r="G8" s="12">
        <v>49904.480000000003</v>
      </c>
      <c r="H8" s="12" t="s">
        <v>93</v>
      </c>
      <c r="I8" s="208" t="s">
        <v>339</v>
      </c>
      <c r="J8" s="26" t="s">
        <v>33</v>
      </c>
      <c r="K8" s="1"/>
    </row>
    <row r="9" spans="1:11" ht="50.25" customHeight="1" thickBot="1" x14ac:dyDescent="0.3">
      <c r="A9" s="81" t="s">
        <v>34</v>
      </c>
      <c r="B9" s="120" t="s">
        <v>132</v>
      </c>
      <c r="C9" s="26" t="s">
        <v>33</v>
      </c>
      <c r="D9" s="122" t="s">
        <v>21</v>
      </c>
      <c r="E9" s="122">
        <v>1</v>
      </c>
      <c r="F9" s="121">
        <v>37751.120000000003</v>
      </c>
      <c r="G9" s="121">
        <v>37751.120000000003</v>
      </c>
      <c r="H9" s="121" t="s">
        <v>93</v>
      </c>
      <c r="I9" s="208" t="s">
        <v>339</v>
      </c>
      <c r="J9" s="26" t="s">
        <v>207</v>
      </c>
      <c r="K9" s="1"/>
    </row>
    <row r="10" spans="1:11" ht="15.75" thickBot="1" x14ac:dyDescent="0.3">
      <c r="A10" s="18"/>
      <c r="B10" s="18"/>
      <c r="C10" s="18"/>
      <c r="D10" s="16"/>
      <c r="E10" s="16"/>
      <c r="F10" s="16"/>
      <c r="G10" s="19">
        <f>SUM(G6:G9)</f>
        <v>1187655.6000000001</v>
      </c>
      <c r="H10" s="72"/>
      <c r="I10" s="84"/>
      <c r="J10" s="29"/>
      <c r="K10" s="1"/>
    </row>
    <row r="11" spans="1:11" ht="38.25" x14ac:dyDescent="0.25">
      <c r="A11" s="127" t="s">
        <v>226</v>
      </c>
      <c r="B11" s="125" t="s">
        <v>205</v>
      </c>
      <c r="C11" s="125" t="s">
        <v>220</v>
      </c>
      <c r="D11" s="126" t="s">
        <v>221</v>
      </c>
      <c r="E11" s="126">
        <v>500</v>
      </c>
      <c r="F11" s="124">
        <f>G11/E11</f>
        <v>202</v>
      </c>
      <c r="G11" s="124">
        <v>101000</v>
      </c>
      <c r="H11" s="99" t="s">
        <v>53</v>
      </c>
      <c r="I11" s="195" t="s">
        <v>339</v>
      </c>
      <c r="J11" s="125" t="s">
        <v>283</v>
      </c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4.25" customHeight="1" x14ac:dyDescent="0.25"/>
  </sheetData>
  <mergeCells count="9">
    <mergeCell ref="G6:G7"/>
    <mergeCell ref="H6:H7"/>
    <mergeCell ref="J6:J7"/>
    <mergeCell ref="B2:H2"/>
    <mergeCell ref="A6:A7"/>
    <mergeCell ref="B6:B7"/>
    <mergeCell ref="D6:D7"/>
    <mergeCell ref="E6:E7"/>
    <mergeCell ref="F6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Q19"/>
  <sheetViews>
    <sheetView topLeftCell="A4" workbookViewId="0">
      <selection activeCell="J8" sqref="J8:J14"/>
    </sheetView>
  </sheetViews>
  <sheetFormatPr defaultRowHeight="15" x14ac:dyDescent="0.25"/>
  <cols>
    <col min="1" max="1" width="23.28515625" customWidth="1"/>
    <col min="2" max="2" width="30.7109375" customWidth="1"/>
    <col min="3" max="3" width="14.140625" customWidth="1"/>
    <col min="4" max="4" width="10.5703125" customWidth="1"/>
    <col min="5" max="5" width="11.28515625" customWidth="1"/>
    <col min="6" max="6" width="13" customWidth="1"/>
    <col min="7" max="7" width="12.85546875" customWidth="1"/>
    <col min="8" max="9" width="13.28515625" customWidth="1"/>
    <col min="10" max="10" width="17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7" x14ac:dyDescent="0.25">
      <c r="A4" s="1"/>
      <c r="B4" s="228" t="s">
        <v>134</v>
      </c>
      <c r="C4" s="228"/>
      <c r="D4" s="228"/>
      <c r="E4" s="228"/>
      <c r="F4" s="228"/>
      <c r="G4" s="228"/>
      <c r="H4" s="228"/>
      <c r="I4" s="77"/>
      <c r="J4" s="1"/>
      <c r="K4" s="1"/>
      <c r="L4" s="1"/>
    </row>
    <row r="5" spans="1:17" x14ac:dyDescent="0.25">
      <c r="A5" s="1"/>
      <c r="B5" s="38"/>
      <c r="C5" s="38"/>
      <c r="D5" s="38"/>
      <c r="E5" s="38"/>
      <c r="F5" s="38"/>
      <c r="G5" s="38"/>
      <c r="H5" s="38"/>
      <c r="I5" s="77"/>
      <c r="J5" s="1"/>
      <c r="K5" s="1"/>
      <c r="L5" s="1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7" ht="25.5" x14ac:dyDescent="0.25">
      <c r="A7" s="35" t="s">
        <v>43</v>
      </c>
      <c r="B7" s="35" t="s">
        <v>42</v>
      </c>
      <c r="C7" s="35" t="s">
        <v>39</v>
      </c>
      <c r="D7" s="35" t="s">
        <v>7</v>
      </c>
      <c r="E7" s="35" t="s">
        <v>0</v>
      </c>
      <c r="F7" s="35" t="s">
        <v>17</v>
      </c>
      <c r="G7" s="32" t="s">
        <v>46</v>
      </c>
      <c r="H7" s="35" t="s">
        <v>40</v>
      </c>
      <c r="I7" s="35" t="s">
        <v>157</v>
      </c>
      <c r="J7" s="35" t="s">
        <v>41</v>
      </c>
      <c r="K7" s="1"/>
      <c r="L7" s="1"/>
    </row>
    <row r="8" spans="1:17" ht="15" customHeight="1" x14ac:dyDescent="0.25">
      <c r="A8" s="222" t="s">
        <v>34</v>
      </c>
      <c r="B8" s="224" t="s">
        <v>135</v>
      </c>
      <c r="C8" s="219" t="s">
        <v>55</v>
      </c>
      <c r="D8" s="225" t="s">
        <v>21</v>
      </c>
      <c r="E8" s="225">
        <v>1</v>
      </c>
      <c r="F8" s="215">
        <v>20320.16</v>
      </c>
      <c r="G8" s="215">
        <v>20320.16</v>
      </c>
      <c r="H8" s="217" t="s">
        <v>93</v>
      </c>
      <c r="I8" s="75"/>
      <c r="J8" s="219" t="s">
        <v>55</v>
      </c>
      <c r="K8" s="1"/>
      <c r="L8" s="1"/>
    </row>
    <row r="9" spans="1:17" ht="41.25" customHeight="1" x14ac:dyDescent="0.25">
      <c r="A9" s="223"/>
      <c r="B9" s="220"/>
      <c r="C9" s="220"/>
      <c r="D9" s="226"/>
      <c r="E9" s="226"/>
      <c r="F9" s="216"/>
      <c r="G9" s="216"/>
      <c r="H9" s="218"/>
      <c r="I9" s="76" t="s">
        <v>216</v>
      </c>
      <c r="J9" s="220"/>
      <c r="K9" s="1"/>
      <c r="L9" s="1"/>
    </row>
    <row r="10" spans="1:17" ht="51.75" customHeight="1" x14ac:dyDescent="0.25">
      <c r="A10" s="134" t="s">
        <v>34</v>
      </c>
      <c r="B10" s="133" t="s">
        <v>135</v>
      </c>
      <c r="C10" s="133" t="s">
        <v>55</v>
      </c>
      <c r="D10" s="136" t="s">
        <v>249</v>
      </c>
      <c r="E10" s="136">
        <v>1</v>
      </c>
      <c r="F10" s="135">
        <v>66959.199999999997</v>
      </c>
      <c r="G10" s="135">
        <v>66959.199999999997</v>
      </c>
      <c r="H10" s="137" t="s">
        <v>93</v>
      </c>
      <c r="I10" s="195" t="s">
        <v>216</v>
      </c>
      <c r="J10" s="200" t="s">
        <v>55</v>
      </c>
      <c r="K10" s="1"/>
      <c r="L10" s="1"/>
    </row>
    <row r="11" spans="1:17" ht="34.5" customHeight="1" thickBot="1" x14ac:dyDescent="0.3">
      <c r="A11" s="132" t="s">
        <v>160</v>
      </c>
      <c r="B11" s="130" t="s">
        <v>161</v>
      </c>
      <c r="C11" s="130" t="s">
        <v>117</v>
      </c>
      <c r="D11" s="131" t="s">
        <v>21</v>
      </c>
      <c r="E11" s="131">
        <v>1</v>
      </c>
      <c r="F11" s="148">
        <v>1235425.5</v>
      </c>
      <c r="G11" s="148">
        <v>1235425.5</v>
      </c>
      <c r="H11" s="129" t="s">
        <v>162</v>
      </c>
      <c r="I11" s="129" t="s">
        <v>216</v>
      </c>
      <c r="J11" s="206" t="s">
        <v>117</v>
      </c>
      <c r="K11" s="1"/>
      <c r="L11" s="1"/>
      <c r="Q11">
        <v>7</v>
      </c>
    </row>
    <row r="12" spans="1:17" x14ac:dyDescent="0.25">
      <c r="A12" s="69"/>
      <c r="B12" s="69"/>
      <c r="C12" s="69"/>
      <c r="D12" s="70"/>
      <c r="E12" s="113"/>
      <c r="F12" s="113"/>
      <c r="G12" s="111">
        <f>SUM(G8:G11)</f>
        <v>1322704.8600000001</v>
      </c>
      <c r="H12" s="114"/>
      <c r="I12" s="94"/>
      <c r="J12" s="80"/>
      <c r="K12" s="1"/>
      <c r="L12" s="1"/>
    </row>
    <row r="13" spans="1:17" ht="25.5" x14ac:dyDescent="0.25">
      <c r="A13" s="106" t="s">
        <v>295</v>
      </c>
      <c r="B13" s="107" t="s">
        <v>175</v>
      </c>
      <c r="C13" s="105" t="s">
        <v>51</v>
      </c>
      <c r="D13" s="107" t="s">
        <v>6</v>
      </c>
      <c r="E13" s="107">
        <v>2</v>
      </c>
      <c r="F13" s="108">
        <v>1398000</v>
      </c>
      <c r="G13" s="108">
        <f>E13*F13</f>
        <v>2796000</v>
      </c>
      <c r="H13" s="107" t="s">
        <v>120</v>
      </c>
      <c r="I13" s="123" t="s">
        <v>216</v>
      </c>
      <c r="J13" s="209" t="s">
        <v>193</v>
      </c>
      <c r="K13" s="1"/>
      <c r="L13" s="1"/>
    </row>
    <row r="14" spans="1:17" ht="38.25" x14ac:dyDescent="0.25">
      <c r="A14" s="162" t="s">
        <v>296</v>
      </c>
      <c r="B14" s="164" t="s">
        <v>285</v>
      </c>
      <c r="C14" s="161" t="s">
        <v>71</v>
      </c>
      <c r="D14" s="164" t="s">
        <v>6</v>
      </c>
      <c r="E14" s="164">
        <v>1</v>
      </c>
      <c r="F14" s="163">
        <v>1400000</v>
      </c>
      <c r="G14" s="163">
        <v>1400000</v>
      </c>
      <c r="H14" s="164" t="s">
        <v>292</v>
      </c>
      <c r="I14" s="195" t="s">
        <v>216</v>
      </c>
      <c r="J14" s="209" t="s">
        <v>294</v>
      </c>
      <c r="K14" s="1"/>
      <c r="L14" s="1"/>
    </row>
    <row r="15" spans="1:17" x14ac:dyDescent="0.25">
      <c r="A15" s="6"/>
      <c r="B15" s="6"/>
      <c r="C15" s="6"/>
      <c r="D15" s="58"/>
      <c r="E15" s="115"/>
      <c r="F15" s="116"/>
      <c r="G15" s="112">
        <f>SUM(G13:G14)</f>
        <v>4196000</v>
      </c>
      <c r="H15" s="116"/>
      <c r="I15" s="60"/>
      <c r="J15" s="58"/>
      <c r="K15" s="1"/>
      <c r="L15" s="1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</sheetData>
  <mergeCells count="10">
    <mergeCell ref="A8:A9"/>
    <mergeCell ref="B8:B9"/>
    <mergeCell ref="C8:C9"/>
    <mergeCell ref="D8:D9"/>
    <mergeCell ref="E8:E9"/>
    <mergeCell ref="F8:F9"/>
    <mergeCell ref="G8:G9"/>
    <mergeCell ref="H8:H9"/>
    <mergeCell ref="J8:J9"/>
    <mergeCell ref="B4:H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3"/>
  <sheetViews>
    <sheetView workbookViewId="0">
      <selection activeCell="I9" sqref="I9:I10"/>
    </sheetView>
  </sheetViews>
  <sheetFormatPr defaultRowHeight="15" x14ac:dyDescent="0.25"/>
  <cols>
    <col min="1" max="1" width="19.28515625" customWidth="1"/>
    <col min="2" max="2" width="30.7109375" customWidth="1"/>
    <col min="3" max="3" width="14.85546875" customWidth="1"/>
    <col min="4" max="4" width="11.140625" customWidth="1"/>
    <col min="5" max="5" width="13.42578125" customWidth="1"/>
    <col min="6" max="6" width="12" customWidth="1"/>
    <col min="7" max="7" width="12.85546875" customWidth="1"/>
    <col min="8" max="9" width="13.28515625" customWidth="1"/>
    <col min="10" max="10" width="13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1.140625" customWidth="1"/>
    <col min="18" max="18" width="12.28515625" customWidth="1"/>
  </cols>
  <sheetData>
    <row r="1" spans="1:1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4"/>
      <c r="B2" s="228" t="s">
        <v>136</v>
      </c>
      <c r="C2" s="228"/>
      <c r="D2" s="228"/>
      <c r="E2" s="228"/>
      <c r="F2" s="228"/>
      <c r="G2" s="228"/>
      <c r="H2" s="228"/>
      <c r="I2" s="77"/>
      <c r="J2" s="14"/>
      <c r="K2" s="14"/>
    </row>
    <row r="3" spans="1:11" ht="11.25" customHeight="1" x14ac:dyDescent="0.25">
      <c r="A3" s="14"/>
      <c r="B3" s="38"/>
      <c r="C3" s="38"/>
      <c r="D3" s="38"/>
      <c r="E3" s="38"/>
      <c r="F3" s="38"/>
      <c r="G3" s="38"/>
      <c r="H3" s="38"/>
      <c r="I3" s="77"/>
      <c r="J3" s="14"/>
      <c r="K3" s="14"/>
    </row>
    <row r="4" spans="1:1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51" x14ac:dyDescent="0.25">
      <c r="A5" s="35" t="s">
        <v>43</v>
      </c>
      <c r="B5" s="35" t="s">
        <v>42</v>
      </c>
      <c r="C5" s="35" t="s">
        <v>39</v>
      </c>
      <c r="D5" s="35" t="s">
        <v>7</v>
      </c>
      <c r="E5" s="35" t="s">
        <v>0</v>
      </c>
      <c r="F5" s="35" t="s">
        <v>17</v>
      </c>
      <c r="G5" s="32" t="s">
        <v>46</v>
      </c>
      <c r="H5" s="35" t="s">
        <v>40</v>
      </c>
      <c r="I5" s="35" t="s">
        <v>157</v>
      </c>
      <c r="J5" s="35" t="s">
        <v>41</v>
      </c>
      <c r="K5" s="14"/>
    </row>
    <row r="6" spans="1:11" x14ac:dyDescent="0.25">
      <c r="A6" s="222" t="s">
        <v>158</v>
      </c>
      <c r="B6" s="222" t="s">
        <v>163</v>
      </c>
      <c r="C6" s="222" t="s">
        <v>10</v>
      </c>
      <c r="D6" s="225" t="s">
        <v>38</v>
      </c>
      <c r="E6" s="225">
        <v>1</v>
      </c>
      <c r="F6" s="215" t="s">
        <v>159</v>
      </c>
      <c r="G6" s="215">
        <v>663612</v>
      </c>
      <c r="H6" s="217" t="s">
        <v>53</v>
      </c>
      <c r="I6" s="221" t="s">
        <v>216</v>
      </c>
      <c r="J6" s="219" t="s">
        <v>10</v>
      </c>
      <c r="K6" s="14"/>
    </row>
    <row r="7" spans="1:11" ht="27" customHeight="1" thickBot="1" x14ac:dyDescent="0.3">
      <c r="A7" s="223"/>
      <c r="B7" s="223"/>
      <c r="C7" s="223"/>
      <c r="D7" s="226"/>
      <c r="E7" s="226"/>
      <c r="F7" s="216"/>
      <c r="G7" s="216"/>
      <c r="H7" s="218"/>
      <c r="I7" s="218"/>
      <c r="J7" s="220"/>
      <c r="K7" s="14"/>
    </row>
    <row r="8" spans="1:11" x14ac:dyDescent="0.25">
      <c r="A8" s="69"/>
      <c r="B8" s="69"/>
      <c r="C8" s="69"/>
      <c r="D8" s="70"/>
      <c r="E8" s="70"/>
      <c r="F8" s="70"/>
      <c r="G8" s="71">
        <f>SUM(G6:G7)</f>
        <v>663612</v>
      </c>
      <c r="H8" s="72"/>
      <c r="I8" s="94"/>
      <c r="J8" s="98"/>
      <c r="K8" s="14"/>
    </row>
    <row r="9" spans="1:11" ht="28.5" customHeight="1" x14ac:dyDescent="0.25">
      <c r="A9" s="181" t="s">
        <v>223</v>
      </c>
      <c r="B9" s="181" t="s">
        <v>224</v>
      </c>
      <c r="C9" s="181" t="s">
        <v>220</v>
      </c>
      <c r="D9" s="182" t="s">
        <v>221</v>
      </c>
      <c r="E9" s="188">
        <v>600</v>
      </c>
      <c r="F9" s="188">
        <f>G9/E9</f>
        <v>202</v>
      </c>
      <c r="G9" s="187">
        <v>121200</v>
      </c>
      <c r="H9" s="182" t="s">
        <v>53</v>
      </c>
      <c r="I9" s="221" t="s">
        <v>216</v>
      </c>
      <c r="J9" s="181" t="s">
        <v>225</v>
      </c>
      <c r="K9" s="14"/>
    </row>
    <row r="10" spans="1:11" ht="45" x14ac:dyDescent="0.25">
      <c r="A10" s="180" t="s">
        <v>314</v>
      </c>
      <c r="B10" s="181" t="s">
        <v>285</v>
      </c>
      <c r="C10" s="181" t="s">
        <v>51</v>
      </c>
      <c r="D10" s="182" t="s">
        <v>6</v>
      </c>
      <c r="E10" s="182">
        <v>1</v>
      </c>
      <c r="F10" s="183">
        <v>2337663</v>
      </c>
      <c r="G10" s="183">
        <v>2337663</v>
      </c>
      <c r="H10" s="182" t="s">
        <v>53</v>
      </c>
      <c r="I10" s="218"/>
      <c r="J10" s="181" t="s">
        <v>315</v>
      </c>
      <c r="K10" s="14"/>
    </row>
    <row r="11" spans="1:11" x14ac:dyDescent="0.25">
      <c r="A11" s="249"/>
      <c r="B11" s="249"/>
      <c r="C11" s="249"/>
      <c r="D11" s="249"/>
      <c r="E11" s="249"/>
      <c r="F11" s="249"/>
      <c r="G11" s="250">
        <f>SUM(G9:G10)</f>
        <v>2458863</v>
      </c>
      <c r="H11" s="249"/>
      <c r="I11" s="249"/>
      <c r="J11" s="249"/>
      <c r="K11" s="14"/>
    </row>
    <row r="12" spans="1:1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</sheetData>
  <mergeCells count="12">
    <mergeCell ref="I9:I10"/>
    <mergeCell ref="J6:J7"/>
    <mergeCell ref="B2:H2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J15"/>
  <sheetViews>
    <sheetView workbookViewId="0">
      <selection activeCell="G13" sqref="G13:G14"/>
    </sheetView>
  </sheetViews>
  <sheetFormatPr defaultRowHeight="15" x14ac:dyDescent="0.25"/>
  <cols>
    <col min="1" max="1" width="26.85546875" customWidth="1"/>
    <col min="2" max="2" width="29.5703125" customWidth="1"/>
    <col min="3" max="3" width="13.28515625" customWidth="1"/>
    <col min="4" max="4" width="10.7109375" customWidth="1"/>
    <col min="5" max="5" width="12" customWidth="1"/>
    <col min="6" max="6" width="13.85546875" customWidth="1"/>
    <col min="7" max="7" width="12.85546875" customWidth="1"/>
    <col min="8" max="9" width="13.28515625" customWidth="1"/>
    <col min="10" max="10" width="17.285156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0.25" customHeight="1" x14ac:dyDescent="0.25">
      <c r="A4" s="1"/>
      <c r="B4" s="228" t="s">
        <v>215</v>
      </c>
      <c r="C4" s="228"/>
      <c r="D4" s="228"/>
      <c r="E4" s="228"/>
      <c r="F4" s="228"/>
      <c r="G4" s="228"/>
      <c r="H4" s="228"/>
      <c r="I4" s="89"/>
      <c r="J4" s="1"/>
    </row>
    <row r="5" spans="1:10" x14ac:dyDescent="0.25">
      <c r="A5" s="1"/>
      <c r="B5" s="38"/>
      <c r="C5" s="38"/>
      <c r="D5" s="38"/>
      <c r="E5" s="38"/>
      <c r="F5" s="38"/>
      <c r="G5" s="38"/>
      <c r="H5" s="38"/>
      <c r="I5" s="89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5.5" x14ac:dyDescent="0.25">
      <c r="A7" s="35" t="s">
        <v>43</v>
      </c>
      <c r="B7" s="35" t="s">
        <v>42</v>
      </c>
      <c r="C7" s="35" t="s">
        <v>39</v>
      </c>
      <c r="D7" s="35" t="s">
        <v>7</v>
      </c>
      <c r="E7" s="35" t="s">
        <v>0</v>
      </c>
      <c r="F7" s="35" t="s">
        <v>17</v>
      </c>
      <c r="G7" s="32" t="s">
        <v>46</v>
      </c>
      <c r="H7" s="35" t="s">
        <v>40</v>
      </c>
      <c r="I7" s="35" t="s">
        <v>157</v>
      </c>
      <c r="J7" s="35" t="s">
        <v>41</v>
      </c>
    </row>
    <row r="8" spans="1:10" ht="15" customHeight="1" x14ac:dyDescent="0.25">
      <c r="A8" s="222" t="s">
        <v>56</v>
      </c>
      <c r="B8" s="224" t="s">
        <v>135</v>
      </c>
      <c r="C8" s="219" t="s">
        <v>57</v>
      </c>
      <c r="D8" s="225" t="s">
        <v>6</v>
      </c>
      <c r="E8" s="225">
        <v>1</v>
      </c>
      <c r="F8" s="215">
        <v>1307000</v>
      </c>
      <c r="G8" s="215">
        <v>1307000</v>
      </c>
      <c r="H8" s="217" t="s">
        <v>77</v>
      </c>
      <c r="I8" s="221" t="s">
        <v>216</v>
      </c>
      <c r="J8" s="219" t="s">
        <v>76</v>
      </c>
    </row>
    <row r="9" spans="1:10" ht="31.5" customHeight="1" x14ac:dyDescent="0.25">
      <c r="A9" s="223"/>
      <c r="B9" s="220"/>
      <c r="C9" s="220"/>
      <c r="D9" s="226"/>
      <c r="E9" s="226"/>
      <c r="F9" s="216"/>
      <c r="G9" s="216"/>
      <c r="H9" s="218"/>
      <c r="I9" s="218"/>
      <c r="J9" s="220"/>
    </row>
    <row r="10" spans="1:10" ht="30" customHeight="1" x14ac:dyDescent="0.25">
      <c r="A10" s="207" t="s">
        <v>210</v>
      </c>
      <c r="B10" s="206" t="s">
        <v>205</v>
      </c>
      <c r="C10" s="206" t="s">
        <v>57</v>
      </c>
      <c r="D10" s="209" t="s">
        <v>6</v>
      </c>
      <c r="E10" s="209">
        <v>1</v>
      </c>
      <c r="F10" s="208">
        <v>4885000</v>
      </c>
      <c r="G10" s="208">
        <v>4885000</v>
      </c>
      <c r="H10" s="210" t="s">
        <v>211</v>
      </c>
      <c r="I10" s="210" t="s">
        <v>216</v>
      </c>
      <c r="J10" s="206" t="s">
        <v>212</v>
      </c>
    </row>
    <row r="11" spans="1:10" ht="30" customHeight="1" x14ac:dyDescent="0.25">
      <c r="A11" s="207" t="s">
        <v>213</v>
      </c>
      <c r="B11" s="206" t="s">
        <v>205</v>
      </c>
      <c r="C11" s="206" t="s">
        <v>57</v>
      </c>
      <c r="D11" s="209" t="s">
        <v>6</v>
      </c>
      <c r="E11" s="209">
        <v>1</v>
      </c>
      <c r="F11" s="208">
        <v>7627600</v>
      </c>
      <c r="G11" s="208">
        <v>7627600</v>
      </c>
      <c r="H11" s="210"/>
      <c r="I11" s="210" t="s">
        <v>216</v>
      </c>
      <c r="J11" s="206" t="s">
        <v>214</v>
      </c>
    </row>
    <row r="12" spans="1:10" ht="19.5" customHeight="1" x14ac:dyDescent="0.25">
      <c r="A12" s="6"/>
      <c r="B12" s="6"/>
      <c r="C12" s="6"/>
      <c r="D12" s="58"/>
      <c r="E12" s="58"/>
      <c r="F12" s="58"/>
      <c r="G12" s="59">
        <f>SUM(G8:G11)</f>
        <v>13819600</v>
      </c>
      <c r="H12" s="60"/>
      <c r="I12" s="60"/>
      <c r="J12" s="58"/>
    </row>
    <row r="13" spans="1:10" ht="15" customHeight="1" x14ac:dyDescent="0.25">
      <c r="A13" s="243" t="s">
        <v>116</v>
      </c>
      <c r="B13" s="236" t="s">
        <v>137</v>
      </c>
      <c r="C13" s="236" t="s">
        <v>117</v>
      </c>
      <c r="D13" s="245" t="s">
        <v>6</v>
      </c>
      <c r="E13" s="245">
        <v>1</v>
      </c>
      <c r="F13" s="244">
        <v>1297000</v>
      </c>
      <c r="G13" s="244">
        <v>1297000</v>
      </c>
      <c r="H13" s="246" t="s">
        <v>118</v>
      </c>
      <c r="I13" s="246" t="s">
        <v>216</v>
      </c>
      <c r="J13" s="236" t="s">
        <v>117</v>
      </c>
    </row>
    <row r="14" spans="1:10" x14ac:dyDescent="0.25">
      <c r="A14" s="243"/>
      <c r="B14" s="236"/>
      <c r="C14" s="236"/>
      <c r="D14" s="245"/>
      <c r="E14" s="245"/>
      <c r="F14" s="244"/>
      <c r="G14" s="244"/>
      <c r="H14" s="246"/>
      <c r="I14" s="246"/>
      <c r="J14" s="236"/>
    </row>
    <row r="15" spans="1:10" x14ac:dyDescent="0.25">
      <c r="A15" s="6"/>
      <c r="B15" s="6"/>
      <c r="C15" s="6"/>
      <c r="D15" s="58"/>
      <c r="E15" s="58"/>
      <c r="F15" s="58"/>
      <c r="G15" s="59">
        <f>SUM(G13:G14)</f>
        <v>1297000</v>
      </c>
      <c r="H15" s="60"/>
      <c r="I15" s="60"/>
      <c r="J15" s="58"/>
    </row>
  </sheetData>
  <mergeCells count="21">
    <mergeCell ref="B4:H4"/>
    <mergeCell ref="C8:C9"/>
    <mergeCell ref="A8:A9"/>
    <mergeCell ref="B8:B9"/>
    <mergeCell ref="J8:J9"/>
    <mergeCell ref="D8:D9"/>
    <mergeCell ref="E8:E9"/>
    <mergeCell ref="F8:F9"/>
    <mergeCell ref="G8:G9"/>
    <mergeCell ref="H8:H9"/>
    <mergeCell ref="I8:I9"/>
    <mergeCell ref="F13:F14"/>
    <mergeCell ref="G13:G14"/>
    <mergeCell ref="H13:H14"/>
    <mergeCell ref="J13:J14"/>
    <mergeCell ref="A13:A14"/>
    <mergeCell ref="B13:B14"/>
    <mergeCell ref="C13:C14"/>
    <mergeCell ref="D13:D14"/>
    <mergeCell ref="E13:E14"/>
    <mergeCell ref="I13:I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45"/>
  <sheetViews>
    <sheetView topLeftCell="A31" workbookViewId="0">
      <selection activeCell="J43" sqref="J43"/>
    </sheetView>
  </sheetViews>
  <sheetFormatPr defaultRowHeight="15" x14ac:dyDescent="0.25"/>
  <cols>
    <col min="1" max="1" width="19" customWidth="1"/>
    <col min="2" max="2" width="22.7109375" customWidth="1"/>
    <col min="3" max="3" width="17.85546875" customWidth="1"/>
    <col min="4" max="4" width="11.140625" customWidth="1"/>
    <col min="5" max="5" width="11.5703125" customWidth="1"/>
    <col min="6" max="6" width="16.28515625" customWidth="1"/>
    <col min="7" max="7" width="12.85546875" customWidth="1"/>
    <col min="8" max="8" width="13.28515625" customWidth="1"/>
    <col min="9" max="9" width="11.7109375" customWidth="1"/>
    <col min="10" max="10" width="26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ht="3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customHeight="1" x14ac:dyDescent="0.25">
      <c r="A2" s="1"/>
      <c r="B2" s="4"/>
      <c r="C2" s="237" t="s">
        <v>138</v>
      </c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1"/>
      <c r="P2" s="1"/>
      <c r="Q2" s="1"/>
      <c r="R2" s="1"/>
    </row>
    <row r="3" spans="1:18" x14ac:dyDescent="0.25">
      <c r="A3" s="1"/>
      <c r="B3" s="4"/>
      <c r="C3" s="4"/>
      <c r="D3" s="4"/>
      <c r="E3" s="4"/>
      <c r="F3" s="1"/>
      <c r="G3" s="1"/>
      <c r="H3" s="1"/>
      <c r="I3" s="1"/>
      <c r="K3" s="4"/>
      <c r="L3" s="4"/>
      <c r="M3" s="1"/>
      <c r="N3" s="1"/>
      <c r="O3" s="1"/>
      <c r="P3" s="1"/>
      <c r="Q3" s="1"/>
      <c r="R3" s="1"/>
    </row>
    <row r="5" spans="1:18" ht="25.5" x14ac:dyDescent="0.25">
      <c r="A5" s="35" t="s">
        <v>43</v>
      </c>
      <c r="B5" s="35" t="s">
        <v>42</v>
      </c>
      <c r="C5" s="35" t="s">
        <v>39</v>
      </c>
      <c r="D5" s="35" t="s">
        <v>7</v>
      </c>
      <c r="E5" s="35" t="s">
        <v>0</v>
      </c>
      <c r="F5" s="35" t="s">
        <v>17</v>
      </c>
      <c r="G5" s="32" t="s">
        <v>46</v>
      </c>
      <c r="H5" s="35" t="s">
        <v>40</v>
      </c>
      <c r="I5" s="35" t="s">
        <v>157</v>
      </c>
      <c r="J5" s="35" t="s">
        <v>41</v>
      </c>
    </row>
    <row r="6" spans="1:18" x14ac:dyDescent="0.25">
      <c r="A6" s="278" t="s">
        <v>36</v>
      </c>
      <c r="B6" s="261"/>
      <c r="C6" s="259" t="s">
        <v>165</v>
      </c>
      <c r="D6" s="279" t="s">
        <v>21</v>
      </c>
      <c r="E6" s="279">
        <v>1</v>
      </c>
      <c r="F6" s="280">
        <v>66959.199999999997</v>
      </c>
      <c r="G6" s="280">
        <v>66959.199999999997</v>
      </c>
      <c r="H6" s="281" t="s">
        <v>53</v>
      </c>
      <c r="I6" s="282"/>
      <c r="J6" s="259" t="s">
        <v>165</v>
      </c>
    </row>
    <row r="7" spans="1:18" x14ac:dyDescent="0.25">
      <c r="A7" s="283"/>
      <c r="B7" s="262"/>
      <c r="C7" s="262"/>
      <c r="D7" s="284"/>
      <c r="E7" s="284"/>
      <c r="F7" s="285"/>
      <c r="G7" s="285"/>
      <c r="H7" s="286"/>
      <c r="I7" s="286"/>
      <c r="J7" s="262"/>
    </row>
    <row r="8" spans="1:18" ht="25.5" x14ac:dyDescent="0.25">
      <c r="A8" s="25" t="s">
        <v>203</v>
      </c>
      <c r="B8" s="20" t="s">
        <v>205</v>
      </c>
      <c r="C8" s="20" t="s">
        <v>10</v>
      </c>
      <c r="D8" s="11" t="s">
        <v>21</v>
      </c>
      <c r="E8" s="11">
        <v>1</v>
      </c>
      <c r="F8" s="12">
        <v>562837</v>
      </c>
      <c r="G8" s="12">
        <v>562837</v>
      </c>
      <c r="H8" s="13" t="s">
        <v>53</v>
      </c>
      <c r="I8" s="93" t="s">
        <v>216</v>
      </c>
      <c r="J8" s="20" t="s">
        <v>10</v>
      </c>
    </row>
    <row r="9" spans="1:18" ht="77.25" customHeight="1" x14ac:dyDescent="0.25">
      <c r="A9" s="134" t="s">
        <v>204</v>
      </c>
      <c r="B9" s="133" t="s">
        <v>205</v>
      </c>
      <c r="C9" s="133" t="s">
        <v>171</v>
      </c>
      <c r="D9" s="136" t="s">
        <v>21</v>
      </c>
      <c r="E9" s="136">
        <v>1</v>
      </c>
      <c r="F9" s="135">
        <v>500000</v>
      </c>
      <c r="G9" s="135">
        <v>500000</v>
      </c>
      <c r="H9" s="137" t="s">
        <v>58</v>
      </c>
      <c r="I9" s="137" t="s">
        <v>216</v>
      </c>
      <c r="J9" s="68" t="s">
        <v>206</v>
      </c>
    </row>
    <row r="10" spans="1:18" ht="51.75" customHeight="1" x14ac:dyDescent="0.25">
      <c r="A10" s="134" t="s">
        <v>282</v>
      </c>
      <c r="B10" s="133" t="s">
        <v>227</v>
      </c>
      <c r="C10" s="133" t="s">
        <v>228</v>
      </c>
      <c r="D10" s="136" t="s">
        <v>21</v>
      </c>
      <c r="E10" s="136">
        <v>1</v>
      </c>
      <c r="F10" s="135">
        <v>198900</v>
      </c>
      <c r="G10" s="135">
        <v>198000</v>
      </c>
      <c r="H10" s="137" t="s">
        <v>53</v>
      </c>
      <c r="I10" s="137" t="s">
        <v>216</v>
      </c>
      <c r="J10" s="133" t="s">
        <v>228</v>
      </c>
    </row>
    <row r="11" spans="1:18" ht="16.5" customHeight="1" x14ac:dyDescent="0.25">
      <c r="A11" s="143" t="s">
        <v>1</v>
      </c>
      <c r="B11" s="144"/>
      <c r="C11" s="144"/>
      <c r="D11" s="145"/>
      <c r="E11" s="145"/>
      <c r="F11" s="112"/>
      <c r="G11" s="112">
        <f>SUM(G6:G10)</f>
        <v>1327796.2</v>
      </c>
      <c r="H11" s="146"/>
      <c r="I11" s="146"/>
      <c r="J11" s="144"/>
    </row>
    <row r="12" spans="1:18" ht="25.5" customHeight="1" x14ac:dyDescent="0.25">
      <c r="A12" s="134" t="s">
        <v>229</v>
      </c>
      <c r="B12" s="133" t="s">
        <v>227</v>
      </c>
      <c r="C12" s="133" t="s">
        <v>230</v>
      </c>
      <c r="D12" s="136" t="s">
        <v>6</v>
      </c>
      <c r="E12" s="136">
        <v>1</v>
      </c>
      <c r="F12" s="135">
        <v>1600000</v>
      </c>
      <c r="G12" s="156">
        <v>1600000</v>
      </c>
      <c r="H12" s="137" t="s">
        <v>322</v>
      </c>
      <c r="I12" s="137" t="s">
        <v>216</v>
      </c>
      <c r="J12" s="219" t="s">
        <v>232</v>
      </c>
    </row>
    <row r="13" spans="1:18" ht="35.25" customHeight="1" x14ac:dyDescent="0.25">
      <c r="A13" s="219" t="s">
        <v>231</v>
      </c>
      <c r="B13" s="219" t="s">
        <v>227</v>
      </c>
      <c r="C13" s="219" t="s">
        <v>232</v>
      </c>
      <c r="D13" s="136" t="s">
        <v>6</v>
      </c>
      <c r="E13" s="136">
        <v>1</v>
      </c>
      <c r="F13" s="135">
        <v>673000</v>
      </c>
      <c r="G13" s="156">
        <v>673000</v>
      </c>
      <c r="H13" s="137"/>
      <c r="I13" s="185" t="s">
        <v>216</v>
      </c>
      <c r="J13" s="288"/>
    </row>
    <row r="14" spans="1:18" ht="25.5" customHeight="1" x14ac:dyDescent="0.25">
      <c r="A14" s="224"/>
      <c r="B14" s="224"/>
      <c r="C14" s="224"/>
      <c r="D14" s="136" t="s">
        <v>6</v>
      </c>
      <c r="E14" s="136">
        <v>1</v>
      </c>
      <c r="F14" s="135">
        <v>260000</v>
      </c>
      <c r="G14" s="156">
        <v>260000</v>
      </c>
      <c r="H14" s="137"/>
      <c r="I14" s="185" t="s">
        <v>216</v>
      </c>
      <c r="J14" s="288"/>
    </row>
    <row r="15" spans="1:18" ht="25.5" customHeight="1" x14ac:dyDescent="0.25">
      <c r="A15" s="224"/>
      <c r="B15" s="224"/>
      <c r="C15" s="224"/>
      <c r="D15" s="142" t="s">
        <v>6</v>
      </c>
      <c r="E15" s="142">
        <v>1</v>
      </c>
      <c r="F15" s="156">
        <v>350000</v>
      </c>
      <c r="G15" s="156">
        <v>350000</v>
      </c>
      <c r="H15" s="287"/>
      <c r="I15" s="210" t="s">
        <v>216</v>
      </c>
      <c r="J15" s="288"/>
    </row>
    <row r="16" spans="1:18" ht="25.5" customHeight="1" x14ac:dyDescent="0.25">
      <c r="A16" s="224"/>
      <c r="B16" s="224"/>
      <c r="C16" s="224"/>
      <c r="D16" s="142" t="s">
        <v>6</v>
      </c>
      <c r="E16" s="142">
        <v>1</v>
      </c>
      <c r="F16" s="156">
        <v>210000</v>
      </c>
      <c r="G16" s="156">
        <v>210000</v>
      </c>
      <c r="H16" s="287"/>
      <c r="I16" s="185" t="s">
        <v>216</v>
      </c>
      <c r="J16" s="288"/>
    </row>
    <row r="17" spans="1:10" ht="25.5" customHeight="1" x14ac:dyDescent="0.25">
      <c r="A17" s="224"/>
      <c r="B17" s="224"/>
      <c r="C17" s="224"/>
      <c r="D17" s="136" t="s">
        <v>6</v>
      </c>
      <c r="E17" s="136">
        <v>10</v>
      </c>
      <c r="F17" s="135">
        <v>66000</v>
      </c>
      <c r="G17" s="156">
        <v>660000</v>
      </c>
      <c r="H17" s="137"/>
      <c r="I17" s="185" t="s">
        <v>216</v>
      </c>
      <c r="J17" s="288"/>
    </row>
    <row r="18" spans="1:10" ht="25.5" customHeight="1" x14ac:dyDescent="0.25">
      <c r="A18" s="224"/>
      <c r="B18" s="224"/>
      <c r="C18" s="224"/>
      <c r="D18" s="136" t="s">
        <v>6</v>
      </c>
      <c r="E18" s="136">
        <v>8</v>
      </c>
      <c r="F18" s="135">
        <v>27500</v>
      </c>
      <c r="G18" s="156">
        <v>220000</v>
      </c>
      <c r="H18" s="137"/>
      <c r="I18" s="185" t="s">
        <v>216</v>
      </c>
      <c r="J18" s="288"/>
    </row>
    <row r="19" spans="1:10" ht="25.5" customHeight="1" x14ac:dyDescent="0.25">
      <c r="A19" s="224"/>
      <c r="B19" s="224"/>
      <c r="C19" s="224"/>
      <c r="D19" s="136" t="s">
        <v>6</v>
      </c>
      <c r="E19" s="136">
        <v>5</v>
      </c>
      <c r="F19" s="135">
        <v>3500</v>
      </c>
      <c r="G19" s="156">
        <v>17500</v>
      </c>
      <c r="H19" s="137"/>
      <c r="I19" s="185" t="s">
        <v>216</v>
      </c>
      <c r="J19" s="288"/>
    </row>
    <row r="20" spans="1:10" ht="25.5" customHeight="1" x14ac:dyDescent="0.25">
      <c r="A20" s="224"/>
      <c r="B20" s="224"/>
      <c r="C20" s="224"/>
      <c r="D20" s="136" t="s">
        <v>6</v>
      </c>
      <c r="E20" s="136">
        <v>2</v>
      </c>
      <c r="F20" s="135">
        <v>3000</v>
      </c>
      <c r="G20" s="156">
        <v>6000</v>
      </c>
      <c r="H20" s="137"/>
      <c r="I20" s="185" t="s">
        <v>216</v>
      </c>
      <c r="J20" s="288"/>
    </row>
    <row r="21" spans="1:10" ht="25.5" customHeight="1" x14ac:dyDescent="0.25">
      <c r="A21" s="224"/>
      <c r="B21" s="224"/>
      <c r="C21" s="224"/>
      <c r="D21" s="136" t="s">
        <v>233</v>
      </c>
      <c r="E21" s="136">
        <v>5</v>
      </c>
      <c r="F21" s="135">
        <v>20000</v>
      </c>
      <c r="G21" s="156">
        <v>100000</v>
      </c>
      <c r="H21" s="137"/>
      <c r="I21" s="185" t="s">
        <v>216</v>
      </c>
      <c r="J21" s="288"/>
    </row>
    <row r="22" spans="1:10" ht="25.5" customHeight="1" x14ac:dyDescent="0.25">
      <c r="A22" s="224"/>
      <c r="B22" s="224"/>
      <c r="C22" s="224"/>
      <c r="D22" s="136" t="s">
        <v>6</v>
      </c>
      <c r="E22" s="136">
        <v>5</v>
      </c>
      <c r="F22" s="135">
        <v>9000</v>
      </c>
      <c r="G22" s="156">
        <v>45000</v>
      </c>
      <c r="H22" s="137"/>
      <c r="I22" s="185" t="s">
        <v>216</v>
      </c>
      <c r="J22" s="288"/>
    </row>
    <row r="23" spans="1:10" ht="25.5" customHeight="1" x14ac:dyDescent="0.25">
      <c r="A23" s="224"/>
      <c r="B23" s="224"/>
      <c r="C23" s="224"/>
      <c r="D23" s="136" t="s">
        <v>80</v>
      </c>
      <c r="E23" s="136">
        <v>1</v>
      </c>
      <c r="F23" s="135">
        <v>49500</v>
      </c>
      <c r="G23" s="156">
        <v>49500</v>
      </c>
      <c r="H23" s="137"/>
      <c r="I23" s="185" t="s">
        <v>216</v>
      </c>
      <c r="J23" s="288"/>
    </row>
    <row r="24" spans="1:10" ht="25.5" customHeight="1" x14ac:dyDescent="0.25">
      <c r="A24" s="224"/>
      <c r="B24" s="224"/>
      <c r="C24" s="224"/>
      <c r="D24" s="136" t="s">
        <v>6</v>
      </c>
      <c r="E24" s="136">
        <v>5</v>
      </c>
      <c r="F24" s="135">
        <v>5500</v>
      </c>
      <c r="G24" s="156">
        <v>27500</v>
      </c>
      <c r="H24" s="137"/>
      <c r="I24" s="185" t="s">
        <v>216</v>
      </c>
      <c r="J24" s="288"/>
    </row>
    <row r="25" spans="1:10" ht="25.5" customHeight="1" x14ac:dyDescent="0.25">
      <c r="A25" s="224"/>
      <c r="B25" s="224"/>
      <c r="C25" s="224"/>
      <c r="D25" s="136" t="s">
        <v>6</v>
      </c>
      <c r="E25" s="136">
        <v>10</v>
      </c>
      <c r="F25" s="135">
        <v>4400</v>
      </c>
      <c r="G25" s="156">
        <v>44000</v>
      </c>
      <c r="H25" s="137"/>
      <c r="I25" s="185" t="s">
        <v>216</v>
      </c>
      <c r="J25" s="288"/>
    </row>
    <row r="26" spans="1:10" ht="25.5" customHeight="1" x14ac:dyDescent="0.25">
      <c r="A26" s="224"/>
      <c r="B26" s="224"/>
      <c r="C26" s="224"/>
      <c r="D26" s="136" t="s">
        <v>6</v>
      </c>
      <c r="E26" s="136">
        <v>2</v>
      </c>
      <c r="F26" s="135">
        <v>2500</v>
      </c>
      <c r="G26" s="156">
        <v>5000</v>
      </c>
      <c r="H26" s="137"/>
      <c r="I26" s="185" t="s">
        <v>216</v>
      </c>
      <c r="J26" s="288"/>
    </row>
    <row r="27" spans="1:10" ht="25.5" customHeight="1" x14ac:dyDescent="0.25">
      <c r="A27" s="224"/>
      <c r="B27" s="224"/>
      <c r="C27" s="224"/>
      <c r="D27" s="136" t="s">
        <v>6</v>
      </c>
      <c r="E27" s="136">
        <v>3</v>
      </c>
      <c r="F27" s="135">
        <v>2200</v>
      </c>
      <c r="G27" s="156">
        <v>6600</v>
      </c>
      <c r="H27" s="137"/>
      <c r="I27" s="185" t="s">
        <v>216</v>
      </c>
      <c r="J27" s="288"/>
    </row>
    <row r="28" spans="1:10" ht="25.5" customHeight="1" x14ac:dyDescent="0.25">
      <c r="A28" s="224"/>
      <c r="B28" s="224"/>
      <c r="C28" s="224"/>
      <c r="D28" s="136" t="s">
        <v>6</v>
      </c>
      <c r="E28" s="136">
        <v>1</v>
      </c>
      <c r="F28" s="135">
        <v>12700</v>
      </c>
      <c r="G28" s="156">
        <v>12700</v>
      </c>
      <c r="H28" s="137"/>
      <c r="I28" s="185" t="s">
        <v>216</v>
      </c>
      <c r="J28" s="288"/>
    </row>
    <row r="29" spans="1:10" ht="25.5" customHeight="1" x14ac:dyDescent="0.25">
      <c r="A29" s="224"/>
      <c r="B29" s="224"/>
      <c r="C29" s="224"/>
      <c r="D29" s="136" t="s">
        <v>6</v>
      </c>
      <c r="E29" s="136">
        <v>2</v>
      </c>
      <c r="F29" s="135">
        <v>2000</v>
      </c>
      <c r="G29" s="156">
        <v>4000</v>
      </c>
      <c r="H29" s="137"/>
      <c r="I29" s="185" t="s">
        <v>216</v>
      </c>
      <c r="J29" s="288"/>
    </row>
    <row r="30" spans="1:10" ht="25.5" customHeight="1" x14ac:dyDescent="0.25">
      <c r="A30" s="224"/>
      <c r="B30" s="224"/>
      <c r="C30" s="224"/>
      <c r="D30" s="142" t="s">
        <v>234</v>
      </c>
      <c r="E30" s="136">
        <v>3</v>
      </c>
      <c r="F30" s="135">
        <v>13800</v>
      </c>
      <c r="G30" s="156">
        <v>41400</v>
      </c>
      <c r="H30" s="137"/>
      <c r="I30" s="185" t="s">
        <v>216</v>
      </c>
      <c r="J30" s="288"/>
    </row>
    <row r="31" spans="1:10" ht="25.5" customHeight="1" x14ac:dyDescent="0.25">
      <c r="A31" s="224"/>
      <c r="B31" s="224"/>
      <c r="C31" s="224"/>
      <c r="D31" s="142" t="s">
        <v>6</v>
      </c>
      <c r="E31" s="136">
        <v>2</v>
      </c>
      <c r="F31" s="135">
        <v>1600</v>
      </c>
      <c r="G31" s="156">
        <v>3200</v>
      </c>
      <c r="H31" s="137"/>
      <c r="I31" s="185" t="s">
        <v>216</v>
      </c>
      <c r="J31" s="288"/>
    </row>
    <row r="32" spans="1:10" ht="25.5" customHeight="1" x14ac:dyDescent="0.25">
      <c r="A32" s="224"/>
      <c r="B32" s="224"/>
      <c r="C32" s="224"/>
      <c r="D32" s="142" t="s">
        <v>6</v>
      </c>
      <c r="E32" s="136">
        <v>5</v>
      </c>
      <c r="F32" s="135">
        <v>1400</v>
      </c>
      <c r="G32" s="156">
        <v>7000</v>
      </c>
      <c r="H32" s="137"/>
      <c r="I32" s="185" t="s">
        <v>216</v>
      </c>
      <c r="J32" s="288"/>
    </row>
    <row r="33" spans="1:10" ht="25.5" customHeight="1" x14ac:dyDescent="0.25">
      <c r="A33" s="224"/>
      <c r="B33" s="224"/>
      <c r="C33" s="224"/>
      <c r="D33" s="142" t="s">
        <v>6</v>
      </c>
      <c r="E33" s="136">
        <v>5</v>
      </c>
      <c r="F33" s="135">
        <v>1400</v>
      </c>
      <c r="G33" s="156">
        <v>7000</v>
      </c>
      <c r="H33" s="137"/>
      <c r="I33" s="185" t="s">
        <v>216</v>
      </c>
      <c r="J33" s="288"/>
    </row>
    <row r="34" spans="1:10" ht="25.5" customHeight="1" x14ac:dyDescent="0.25">
      <c r="A34" s="224"/>
      <c r="B34" s="224"/>
      <c r="C34" s="224"/>
      <c r="D34" s="142" t="s">
        <v>6</v>
      </c>
      <c r="E34" s="136">
        <v>5</v>
      </c>
      <c r="F34" s="135">
        <v>1400</v>
      </c>
      <c r="G34" s="156">
        <v>8500</v>
      </c>
      <c r="H34" s="137"/>
      <c r="I34" s="185" t="s">
        <v>216</v>
      </c>
      <c r="J34" s="288"/>
    </row>
    <row r="35" spans="1:10" ht="25.5" customHeight="1" x14ac:dyDescent="0.25">
      <c r="A35" s="224"/>
      <c r="B35" s="224"/>
      <c r="C35" s="224"/>
      <c r="D35" s="142" t="s">
        <v>6</v>
      </c>
      <c r="E35" s="136">
        <v>2</v>
      </c>
      <c r="F35" s="135">
        <v>1200</v>
      </c>
      <c r="G35" s="156">
        <v>2400</v>
      </c>
      <c r="H35" s="137"/>
      <c r="I35" s="185" t="s">
        <v>216</v>
      </c>
      <c r="J35" s="288"/>
    </row>
    <row r="36" spans="1:10" ht="25.5" customHeight="1" x14ac:dyDescent="0.25">
      <c r="A36" s="224"/>
      <c r="B36" s="224"/>
      <c r="C36" s="224"/>
      <c r="D36" s="142" t="s">
        <v>6</v>
      </c>
      <c r="E36" s="136">
        <v>3</v>
      </c>
      <c r="F36" s="135">
        <v>2200</v>
      </c>
      <c r="G36" s="156">
        <v>6600</v>
      </c>
      <c r="H36" s="137"/>
      <c r="I36" s="185" t="s">
        <v>216</v>
      </c>
      <c r="J36" s="288"/>
    </row>
    <row r="37" spans="1:10" ht="25.5" customHeight="1" x14ac:dyDescent="0.25">
      <c r="A37" s="224"/>
      <c r="B37" s="224"/>
      <c r="C37" s="224"/>
      <c r="D37" s="142" t="s">
        <v>6</v>
      </c>
      <c r="E37" s="136">
        <v>10</v>
      </c>
      <c r="F37" s="135">
        <v>8100</v>
      </c>
      <c r="G37" s="156">
        <v>81000</v>
      </c>
      <c r="H37" s="137"/>
      <c r="I37" s="185" t="s">
        <v>216</v>
      </c>
      <c r="J37" s="288"/>
    </row>
    <row r="38" spans="1:10" ht="25.5" customHeight="1" x14ac:dyDescent="0.25">
      <c r="A38" s="224"/>
      <c r="B38" s="224"/>
      <c r="C38" s="224"/>
      <c r="D38" s="142" t="s">
        <v>5</v>
      </c>
      <c r="E38" s="136">
        <v>1</v>
      </c>
      <c r="F38" s="135">
        <v>32250</v>
      </c>
      <c r="G38" s="156">
        <v>32250</v>
      </c>
      <c r="H38" s="137"/>
      <c r="I38" s="185" t="s">
        <v>216</v>
      </c>
      <c r="J38" s="288"/>
    </row>
    <row r="39" spans="1:10" ht="25.5" customHeight="1" x14ac:dyDescent="0.25">
      <c r="A39" s="224"/>
      <c r="B39" s="224"/>
      <c r="C39" s="224"/>
      <c r="D39" s="142" t="s">
        <v>5</v>
      </c>
      <c r="E39" s="136">
        <v>1</v>
      </c>
      <c r="F39" s="135">
        <v>20000</v>
      </c>
      <c r="G39" s="156">
        <v>20000</v>
      </c>
      <c r="H39" s="137"/>
      <c r="I39" s="185" t="s">
        <v>216</v>
      </c>
      <c r="J39" s="288"/>
    </row>
    <row r="40" spans="1:10" ht="25.5" customHeight="1" x14ac:dyDescent="0.25">
      <c r="A40" s="224"/>
      <c r="B40" s="224"/>
      <c r="C40" s="224"/>
      <c r="D40" s="142" t="s">
        <v>6</v>
      </c>
      <c r="E40" s="136">
        <v>1</v>
      </c>
      <c r="F40" s="135">
        <v>27000</v>
      </c>
      <c r="G40" s="156">
        <v>27000</v>
      </c>
      <c r="H40" s="137"/>
      <c r="I40" s="185" t="s">
        <v>216</v>
      </c>
      <c r="J40" s="288"/>
    </row>
    <row r="41" spans="1:10" ht="25.5" customHeight="1" x14ac:dyDescent="0.25">
      <c r="A41" s="220"/>
      <c r="B41" s="220"/>
      <c r="C41" s="220"/>
      <c r="D41" s="142" t="s">
        <v>6</v>
      </c>
      <c r="E41" s="136">
        <v>3</v>
      </c>
      <c r="F41" s="135">
        <v>4500</v>
      </c>
      <c r="G41" s="156">
        <v>13500</v>
      </c>
      <c r="H41" s="137"/>
      <c r="I41" s="185" t="s">
        <v>216</v>
      </c>
      <c r="J41" s="289"/>
    </row>
    <row r="42" spans="1:10" ht="25.5" customHeight="1" x14ac:dyDescent="0.25">
      <c r="A42" s="130" t="s">
        <v>235</v>
      </c>
      <c r="B42" s="130" t="s">
        <v>238</v>
      </c>
      <c r="C42" s="130" t="s">
        <v>230</v>
      </c>
      <c r="D42" s="142" t="s">
        <v>6</v>
      </c>
      <c r="E42" s="136">
        <v>1</v>
      </c>
      <c r="F42" s="135">
        <v>977000</v>
      </c>
      <c r="G42" s="156">
        <v>977000</v>
      </c>
      <c r="H42" s="137" t="s">
        <v>281</v>
      </c>
      <c r="I42" s="137" t="s">
        <v>216</v>
      </c>
      <c r="J42" s="136" t="s">
        <v>236</v>
      </c>
    </row>
    <row r="43" spans="1:10" ht="25.5" customHeight="1" x14ac:dyDescent="0.25">
      <c r="A43" s="149" t="s">
        <v>255</v>
      </c>
      <c r="B43" s="130" t="s">
        <v>205</v>
      </c>
      <c r="C43" s="130" t="s">
        <v>256</v>
      </c>
      <c r="D43" s="142" t="s">
        <v>221</v>
      </c>
      <c r="E43" s="136">
        <v>600</v>
      </c>
      <c r="F43" s="135">
        <f>G43/E43</f>
        <v>203</v>
      </c>
      <c r="G43" s="156">
        <v>121800</v>
      </c>
      <c r="H43" s="137" t="s">
        <v>53</v>
      </c>
      <c r="I43" s="210" t="s">
        <v>216</v>
      </c>
      <c r="J43" s="200" t="s">
        <v>256</v>
      </c>
    </row>
    <row r="44" spans="1:10" ht="25.5" customHeight="1" x14ac:dyDescent="0.25">
      <c r="A44" s="149" t="s">
        <v>257</v>
      </c>
      <c r="B44" s="154" t="s">
        <v>280</v>
      </c>
      <c r="C44" s="154" t="s">
        <v>230</v>
      </c>
      <c r="D44" s="142" t="s">
        <v>6</v>
      </c>
      <c r="E44" s="151">
        <v>1</v>
      </c>
      <c r="F44" s="150">
        <v>125940</v>
      </c>
      <c r="G44" s="156">
        <v>125940</v>
      </c>
      <c r="H44" s="152" t="s">
        <v>100</v>
      </c>
      <c r="I44" s="152" t="s">
        <v>216</v>
      </c>
      <c r="J44" s="151" t="s">
        <v>279</v>
      </c>
    </row>
    <row r="45" spans="1:10" x14ac:dyDescent="0.25">
      <c r="A45" s="6"/>
      <c r="B45" s="6"/>
      <c r="C45" s="6"/>
      <c r="D45" s="58"/>
      <c r="E45" s="58"/>
      <c r="F45" s="58"/>
      <c r="G45" s="59">
        <f>SUM(G12:G44)</f>
        <v>5765390</v>
      </c>
      <c r="H45" s="60"/>
      <c r="I45" s="60"/>
      <c r="J45" s="58"/>
    </row>
  </sheetData>
  <mergeCells count="15">
    <mergeCell ref="J12:J41"/>
    <mergeCell ref="J6:J7"/>
    <mergeCell ref="C2:N2"/>
    <mergeCell ref="I6:I7"/>
    <mergeCell ref="D6:D7"/>
    <mergeCell ref="E6:E7"/>
    <mergeCell ref="F6:F7"/>
    <mergeCell ref="G6:G7"/>
    <mergeCell ref="H6:H7"/>
    <mergeCell ref="B13:B41"/>
    <mergeCell ref="C13:C41"/>
    <mergeCell ref="A13:A41"/>
    <mergeCell ref="A6:A7"/>
    <mergeCell ref="B6:B7"/>
    <mergeCell ref="C6:C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АР23487758 (2)</vt:lpstr>
      <vt:lpstr>АР23486643</vt:lpstr>
      <vt:lpstr>АР23488151</vt:lpstr>
      <vt:lpstr>ПЦФ455-23-25(Насиев) (2)</vt:lpstr>
      <vt:lpstr>ПЦФ455-23-25(Онаев)</vt:lpstr>
      <vt:lpstr>АР19679451</vt:lpstr>
      <vt:lpstr>АР23489274</vt:lpstr>
      <vt:lpstr>ПЦФ-392 Монтаев</vt:lpstr>
      <vt:lpstr>АР23489173</vt:lpstr>
      <vt:lpstr>АР23487950</vt:lpstr>
      <vt:lpstr>АР19577569</vt:lpstr>
      <vt:lpstr>АР19579335</vt:lpstr>
      <vt:lpstr>Лист1</vt:lpstr>
      <vt:lpstr>АР23486846</vt:lpstr>
      <vt:lpstr>АР19175509</vt:lpstr>
      <vt:lpstr>АР19680057</vt:lpstr>
      <vt:lpstr>АР23490202</vt:lpstr>
      <vt:lpstr>АР19577616</vt:lpstr>
      <vt:lpstr>АР19679003</vt:lpstr>
      <vt:lpstr>АР23489500</vt:lpstr>
      <vt:lpstr>АР23488282</vt:lpstr>
      <vt:lpstr>АР23487588</vt:lpstr>
      <vt:lpstr>AP23490604</vt:lpstr>
      <vt:lpstr>АР23487474</vt:lpstr>
      <vt:lpstr>АР22782840</vt:lpstr>
      <vt:lpstr>Лист21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2026-01-12T04:01:26Z</dcterms:modified>
</cp:coreProperties>
</file>